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workbookPassword="E9F9" lockStructure="1"/>
  <bookViews>
    <workbookView xWindow="240" yWindow="60" windowWidth="19980" windowHeight="8070"/>
  </bookViews>
  <sheets>
    <sheet name="Korrekturrechner" sheetId="1" r:id="rId1"/>
    <sheet name="Audi Korrektur" sheetId="2" r:id="rId2"/>
    <sheet name="Rückrechner" sheetId="3" r:id="rId3"/>
  </sheets>
  <definedNames>
    <definedName name="_xlnm.Print_Area" localSheetId="0">Korrekturrechner!$A$1:$K$32</definedName>
    <definedName name="Z_E3723941_CB0E_4988_A7D5_DE12A266D5D9_.wvu.PrintArea" localSheetId="0" hidden="1">Korrekturrechner!$A$1:$K$32</definedName>
  </definedNames>
  <calcPr calcId="145621"/>
  <customWorkbookViews>
    <customWorkbookView name="pruefstand118 - Persönliche Ansicht" guid="{E3723941-CB0E-4988-A7D5-DE12A266D5D9}" mergeInterval="0" personalView="1" maximized="1" windowWidth="1916" windowHeight="870" activeSheetId="2"/>
  </customWorkbookViews>
</workbook>
</file>

<file path=xl/calcChain.xml><?xml version="1.0" encoding="utf-8"?>
<calcChain xmlns="http://schemas.openxmlformats.org/spreadsheetml/2006/main">
  <c r="D28" i="3" l="1"/>
  <c r="E27" i="3"/>
  <c r="D27" i="3" s="1"/>
  <c r="D26" i="3"/>
  <c r="D21" i="3"/>
  <c r="D19" i="3"/>
  <c r="D18" i="3"/>
  <c r="E28" i="3"/>
  <c r="E26" i="3"/>
  <c r="E21" i="3"/>
  <c r="E20" i="3"/>
  <c r="D20" i="3" s="1"/>
  <c r="E19" i="3"/>
  <c r="E18" i="3"/>
  <c r="I9" i="2" l="1"/>
  <c r="H9" i="2"/>
  <c r="G9" i="2"/>
  <c r="D9" i="2"/>
  <c r="E20" i="1" l="1"/>
  <c r="D20" i="1" s="1"/>
  <c r="D18" i="2" s="1"/>
  <c r="I18" i="2" s="1"/>
  <c r="E28" i="1"/>
  <c r="D28" i="1" s="1"/>
  <c r="D26" i="2" s="1"/>
  <c r="I26" i="2" s="1"/>
  <c r="E27" i="1"/>
  <c r="D27" i="1" s="1"/>
  <c r="D25" i="2" s="1"/>
  <c r="E26" i="1"/>
  <c r="D26" i="1" s="1"/>
  <c r="D24" i="2" s="1"/>
  <c r="E21" i="1"/>
  <c r="D21" i="1" s="1"/>
  <c r="D19" i="2" s="1"/>
  <c r="E19" i="1"/>
  <c r="D19" i="1" s="1"/>
  <c r="D17" i="2" s="1"/>
  <c r="I17" i="2" s="1"/>
  <c r="E18" i="1"/>
  <c r="D18" i="1" s="1"/>
  <c r="D16" i="2" s="1"/>
  <c r="G16" i="2" s="1"/>
  <c r="E17" i="2" l="1"/>
  <c r="I19" i="2"/>
  <c r="E19" i="2"/>
  <c r="G24" i="2"/>
  <c r="E24" i="2"/>
  <c r="I24" i="2"/>
  <c r="H24" i="2"/>
  <c r="F24" i="2"/>
  <c r="F25" i="2"/>
  <c r="H25" i="2"/>
  <c r="E25" i="2"/>
  <c r="F17" i="2"/>
  <c r="H17" i="2"/>
  <c r="H16" i="2"/>
  <c r="F18" i="2"/>
  <c r="E18" i="2"/>
  <c r="H19" i="2"/>
  <c r="G18" i="2"/>
  <c r="E26" i="2"/>
  <c r="H26" i="2"/>
  <c r="F26" i="2"/>
  <c r="G19" i="2"/>
  <c r="F16" i="2"/>
  <c r="E16" i="2"/>
  <c r="H18" i="2"/>
  <c r="I25" i="2"/>
  <c r="G17" i="2"/>
  <c r="G25" i="2"/>
  <c r="F19" i="2"/>
  <c r="G26" i="2"/>
  <c r="I16" i="2"/>
</calcChain>
</file>

<file path=xl/comments1.xml><?xml version="1.0" encoding="utf-8"?>
<comments xmlns="http://schemas.openxmlformats.org/spreadsheetml/2006/main">
  <authors>
    <author>pruefstand118</author>
  </authors>
  <commentList>
    <comment ref="D10" authorId="0">
      <text>
        <r>
          <rPr>
            <b/>
            <sz val="8"/>
            <color indexed="81"/>
            <rFont val="Tahoma"/>
            <family val="2"/>
          </rPr>
          <t>Hier die auf dem Rollenprüfstand gemessene Leistung Eintragen (OHNE Korrektur!)</t>
        </r>
      </text>
    </comment>
    <comment ref="G10" authorId="0">
      <text>
        <r>
          <rPr>
            <b/>
            <sz val="8"/>
            <color indexed="81"/>
            <rFont val="Tahoma"/>
            <family val="2"/>
          </rPr>
          <t>Hier den Luftdruck zum Zeitpunkt der Leistungsmessung eintragen</t>
        </r>
      </text>
    </comment>
    <comment ref="H10" authorId="0">
      <text>
        <r>
          <rPr>
            <b/>
            <sz val="8"/>
            <color indexed="81"/>
            <rFont val="Tahoma"/>
            <family val="2"/>
          </rPr>
          <t>Hier die Ansaugtemperatur zum Zeitpunkt der Leistungsmessung eintragen</t>
        </r>
      </text>
    </comment>
    <comment ref="I10" authorId="0">
      <text>
        <r>
          <rPr>
            <b/>
            <sz val="8"/>
            <color indexed="81"/>
            <rFont val="Tahoma"/>
            <family val="2"/>
          </rPr>
          <t>Hier die Luftfeuchte zum Zeitpunkt der Leistungsmessung eintragen</t>
        </r>
      </text>
    </comment>
    <comment ref="E20" authorId="0">
      <text>
        <r>
          <rPr>
            <b/>
            <sz val="8"/>
            <color indexed="81"/>
            <rFont val="Tahoma"/>
            <family val="2"/>
          </rPr>
          <t>Der Korrekturfaktor ka darf nach ECE-R 85 nur zwischen 0,93 und 1,07 liegen</t>
        </r>
      </text>
    </comment>
  </commentList>
</comments>
</file>

<file path=xl/comments2.xml><?xml version="1.0" encoding="utf-8"?>
<comments xmlns="http://schemas.openxmlformats.org/spreadsheetml/2006/main">
  <authors>
    <author>pruefstand118</author>
  </authors>
  <commentList>
    <comment ref="D9" authorId="0">
      <text>
        <r>
          <rPr>
            <b/>
            <sz val="8"/>
            <color indexed="81"/>
            <rFont val="Tahoma"/>
            <family val="2"/>
          </rPr>
          <t>Die Leistung wird Automatisch vom Korrekturrechner übernommen</t>
        </r>
      </text>
    </comment>
    <comment ref="G9" authorId="0">
      <text>
        <r>
          <rPr>
            <b/>
            <sz val="8"/>
            <color indexed="81"/>
            <rFont val="Tahoma"/>
            <family val="2"/>
          </rPr>
          <t>Der  Luftdruck wird Automatisch vom Korrekturrechner übernommen</t>
        </r>
      </text>
    </comment>
    <comment ref="H9" authorId="0">
      <text>
        <r>
          <rPr>
            <b/>
            <sz val="8"/>
            <color indexed="81"/>
            <rFont val="Tahoma"/>
            <family val="2"/>
          </rPr>
          <t>Die Lufttemperatur wird Automatisch vom Korrekturrechner übernommen</t>
        </r>
      </text>
    </comment>
    <comment ref="I9" authorId="0">
      <text>
        <r>
          <rPr>
            <b/>
            <sz val="8"/>
            <color indexed="81"/>
            <rFont val="Tahoma"/>
            <family val="2"/>
          </rPr>
          <t>Die Luftfeuchte wird Automatisch vom Korrekturrechner übernommen</t>
        </r>
      </text>
    </comment>
  </commentList>
</comments>
</file>

<file path=xl/comments3.xml><?xml version="1.0" encoding="utf-8"?>
<comments xmlns="http://schemas.openxmlformats.org/spreadsheetml/2006/main">
  <authors>
    <author>Admin</author>
  </authors>
  <commentList>
    <comment ref="D10" authorId="0">
      <text>
        <r>
          <rPr>
            <b/>
            <sz val="8"/>
            <color indexed="81"/>
            <rFont val="Tahoma"/>
            <family val="2"/>
          </rPr>
          <t>Hier die korrigierte Leistung Eintragen zur Rückrechnung</t>
        </r>
      </text>
    </comment>
    <comment ref="G10" authorId="0">
      <text>
        <r>
          <rPr>
            <b/>
            <sz val="8"/>
            <color indexed="81"/>
            <rFont val="Tahoma"/>
            <family val="2"/>
          </rPr>
          <t>Hier den Luftdruck zum Zeitpunkt der Leistungsmessung eintragen</t>
        </r>
      </text>
    </comment>
    <comment ref="H10" authorId="0">
      <text>
        <r>
          <rPr>
            <b/>
            <sz val="8"/>
            <color indexed="81"/>
            <rFont val="Tahoma"/>
            <family val="2"/>
          </rPr>
          <t>Hier die Ansaugtemperatur zum Zeitpunkt der Leistungsmessung eintragen</t>
        </r>
      </text>
    </comment>
    <comment ref="I10" authorId="0">
      <text>
        <r>
          <rPr>
            <b/>
            <sz val="8"/>
            <color indexed="81"/>
            <rFont val="Tahoma"/>
            <family val="2"/>
          </rPr>
          <t>Hier die Luftfeuchte zum Zeitpunkt der Leistungsmessung eintragen</t>
        </r>
      </text>
    </comment>
    <comment ref="E20" authorId="0">
      <text>
        <r>
          <rPr>
            <b/>
            <sz val="8"/>
            <color indexed="81"/>
            <rFont val="Tahoma"/>
            <family val="2"/>
          </rPr>
          <t>Der Korrekturfaktor ka darf nach ECE-R 85 nur zwischen 0,93 und 1,07 liegen</t>
        </r>
      </text>
    </comment>
  </commentList>
</comments>
</file>

<file path=xl/sharedStrings.xml><?xml version="1.0" encoding="utf-8"?>
<sst xmlns="http://schemas.openxmlformats.org/spreadsheetml/2006/main" count="112" uniqueCount="48">
  <si>
    <t>Leistung (gemessen)</t>
  </si>
  <si>
    <t>Umgebungsdaten</t>
  </si>
  <si>
    <t>Leistung
[kW]</t>
  </si>
  <si>
    <t>Luftdruck
[mbar]</t>
  </si>
  <si>
    <t>Ansaugtemperatur
[°C]</t>
  </si>
  <si>
    <t>Luftfeuchte
[%]</t>
  </si>
  <si>
    <t>Leistungskorrektur für Saugmotoren (Benzin)</t>
  </si>
  <si>
    <t>Bezugswerte für die Korrekturrechnungen</t>
  </si>
  <si>
    <t>Norm</t>
  </si>
  <si>
    <t>DIN 70200</t>
  </si>
  <si>
    <t>ECE-R 85</t>
  </si>
  <si>
    <t>SAE J1349</t>
  </si>
  <si>
    <t>Leistungskorrektur für Turbomotoren (Benzin &amp; Diesel)</t>
  </si>
  <si>
    <t>EWG</t>
  </si>
  <si>
    <t>ISO 1585</t>
  </si>
  <si>
    <t>korrigiert</t>
  </si>
  <si>
    <t>Motor</t>
  </si>
  <si>
    <t>gemessene Leistung bei Saugmotoren (Benzin)</t>
  </si>
  <si>
    <t>Leistung (korrigiert)</t>
  </si>
  <si>
    <r>
      <t>Korrekturfaktor
[k</t>
    </r>
    <r>
      <rPr>
        <b/>
        <vertAlign val="subscript"/>
        <sz val="10"/>
        <rFont val="Arial"/>
        <family val="2"/>
      </rPr>
      <t>a</t>
    </r>
    <r>
      <rPr>
        <b/>
        <sz val="10"/>
        <rFont val="Arial"/>
        <family val="2"/>
      </rPr>
      <t>]</t>
    </r>
  </si>
  <si>
    <t>Motorleistung</t>
  </si>
  <si>
    <t>gemessen</t>
  </si>
  <si>
    <t>Frontantrieb, Schaltgetriebe
[kW]</t>
  </si>
  <si>
    <t>Quattro,
Schaltgetriebe
[kW]</t>
  </si>
  <si>
    <t>Quattro,
Tipptronic
[kW]</t>
  </si>
  <si>
    <t>Quattro,
Multitronic
[kW]</t>
  </si>
  <si>
    <t>Frontantrieb,
Tipptronic
[kW]</t>
  </si>
  <si>
    <t>Frontantrieb,
Multitronic
[kW]</t>
  </si>
  <si>
    <t>EWG 80/1269</t>
  </si>
  <si>
    <t>zusätzliche Korrekturfaktoren bei Audi-Fahrzeugen (lt. Herstellervorgabe)</t>
  </si>
  <si>
    <t>Schaltgetriebe, quattro</t>
  </si>
  <si>
    <t>Multitronic, Frontantrieb</t>
  </si>
  <si>
    <t>Tipptronic, Frontantrieb</t>
  </si>
  <si>
    <t>Multitronic, quattro</t>
  </si>
  <si>
    <t>Tipptronic, quattro</t>
  </si>
  <si>
    <t>Leistungskorrektur für AUDI Saugmotoren (Benzin)</t>
  </si>
  <si>
    <t>Leistungskorrektur für AUDI Turbomotoren (Benzin &amp; Diesel)</t>
  </si>
  <si>
    <t>Messungen von AUDI Automatik- und/oder Quattro Fahrzeuge müssen aufgrund ihrer höheren lastabhängigen Verluste im Antriebsstrang zusätzlich korrigiert werden.
Tiptronic: +3,5%
Multitronic: +4,5%
quattro: zusätzlich +1%, gilt auch für Handschaltfahrzeuge
Bsp. A6 3,0l Tiptronic quattro
Gemessene Normleistung: 155kW
Korrigierte Normleistung: 155x1,035x1,01=162kW
Die gleiche Formel kann auch für den Momentenbereich angewendet werden. Hier ist jedoch das Meßergebnis aus der diskreten Messung zu verwenden.
Diese Meßmethode entspricht nicht der Norm EWG 80/1269 bis 19/99. Die Randbedingungen wurden an die Norm im Rahmen der physikalischen Machbarkeit angepaßt.</t>
  </si>
  <si>
    <t>Hinweise:</t>
  </si>
  <si>
    <t>Hinweis:</t>
  </si>
  <si>
    <t>Eingabebereich:</t>
  </si>
  <si>
    <t>Rechenbereich:</t>
  </si>
  <si>
    <t>Leistungskorrekturrechner für Rollenprüfstandsmessungen</t>
  </si>
  <si>
    <t>Zusätzliche Korrekturfaktoren für AUDI Fzg. bei Rollenprüfstandsmessungen</t>
  </si>
  <si>
    <r>
      <t xml:space="preserve">Der Luftdruck muss immer als absoluter Druck eingegeben werden.
Die relative Luftfeuchte sollte bei Aussentemperatur &gt; 25°C nicht über 30% liegen.
Die ECE-R-85 ist die aktuell gültige Norm für die Leistungsmessung im Rahmen einer Typprüfung. 
Sie gilt auch für aufgeladene Benzinmotoren.
</t>
    </r>
    <r>
      <rPr>
        <u/>
        <sz val="10"/>
        <rFont val="Arial"/>
        <family val="2"/>
      </rPr>
      <t>Für  ECE-R 85 gilt:</t>
    </r>
    <r>
      <rPr>
        <sz val="10"/>
        <rFont val="Arial"/>
        <family val="2"/>
      </rPr>
      <t xml:space="preserve">
</t>
    </r>
    <r>
      <rPr>
        <b/>
        <sz val="10"/>
        <rFont val="Arial"/>
        <family val="2"/>
      </rPr>
      <t>Gültiger Korrekturfaktorbereich k</t>
    </r>
    <r>
      <rPr>
        <b/>
        <vertAlign val="subscript"/>
        <sz val="10"/>
        <rFont val="Arial"/>
        <family val="2"/>
      </rPr>
      <t>a:</t>
    </r>
    <r>
      <rPr>
        <b/>
        <sz val="10"/>
        <color theme="1"/>
        <rFont val="Arial"/>
        <family val="2"/>
      </rPr>
      <t xml:space="preserve"> 0,93 - 1,07</t>
    </r>
    <r>
      <rPr>
        <sz val="10"/>
        <color theme="1"/>
        <rFont val="Arial"/>
        <family val="2"/>
      </rPr>
      <t xml:space="preserve">  (Ansonsten ist der Fehler der Korrekturrechnung zu groß).
</t>
    </r>
    <r>
      <rPr>
        <b/>
        <sz val="10"/>
        <color theme="1"/>
        <rFont val="Arial"/>
        <family val="2"/>
      </rPr>
      <t xml:space="preserve">Gültiger Ansauglufttemperaturbereich: 15° C - 30° C
Gültiger Luftdruckbereich: 800 mbar - 1100 mbar </t>
    </r>
    <r>
      <rPr>
        <sz val="10"/>
        <color theme="1"/>
        <rFont val="Arial"/>
        <family val="2"/>
      </rPr>
      <t xml:space="preserve">
</t>
    </r>
    <r>
      <rPr>
        <u/>
        <sz val="10"/>
        <color theme="1"/>
        <rFont val="Arial"/>
        <family val="2"/>
      </rPr>
      <t>Für  EWG 80/1269 gilt:</t>
    </r>
    <r>
      <rPr>
        <sz val="10"/>
        <color theme="1"/>
        <rFont val="Arial"/>
        <family val="2"/>
      </rPr>
      <t xml:space="preserve">
</t>
    </r>
    <r>
      <rPr>
        <b/>
        <sz val="10"/>
        <color theme="1"/>
        <rFont val="Arial"/>
        <family val="2"/>
      </rPr>
      <t>Gültiger Luftdruckbereich: 800 mbar - 1100 mbar</t>
    </r>
    <r>
      <rPr>
        <sz val="10"/>
        <color theme="1"/>
        <rFont val="Arial"/>
        <family val="2"/>
      </rPr>
      <t xml:space="preserve">  
</t>
    </r>
    <r>
      <rPr>
        <b/>
        <sz val="10"/>
        <color theme="1"/>
        <rFont val="Arial"/>
        <family val="2"/>
      </rPr>
      <t xml:space="preserve">Gültiger Ansauglufttemperaturbereich: 15° C - 35° C
</t>
    </r>
    <r>
      <rPr>
        <sz val="10"/>
        <color theme="1"/>
        <rFont val="Arial"/>
        <family val="2"/>
      </rPr>
      <t xml:space="preserve">Sind die Istwerte außerhalb dieser Grenzwerte, muss bei der Leistungsangabe darauf hingewiesen werden.
</t>
    </r>
    <r>
      <rPr>
        <i/>
        <sz val="10"/>
        <color rgb="FFFF0000"/>
        <rFont val="Arial"/>
        <family val="2"/>
      </rPr>
      <t>In diesem Rechner wechselt die Farbe des Eingabefeldes bei einer Grenzwertverletzung automatisch auf rot.</t>
    </r>
    <r>
      <rPr>
        <sz val="10"/>
        <color theme="1"/>
        <rFont val="Arial"/>
        <family val="2"/>
      </rPr>
      <t xml:space="preserve">
Für Dieselmotoren erfolgt nach ECE-R-85 zusätzlich zur Korrektur der atmosphärischen Bedingungen auch noch eine Korrektur in Abhängigkeit der eingespritzten Kraftstoffmenge pro Arbeitsspiel und des Druckverhältnisses zwischen Verdichtereintritt und Verdichteraustritt. Diese Korrekturrechnung ist in den oben aufgeführten Tabellen nicht enthalten.
Die SAE J1349 enthält eine Korrekturrechnung für den mechanischen Wirkungsgrad des Motors. 
Diese Korrektur ist in den oben stehenden Berechnungen nicht enthalten. Wenn die Angabe der SAE-Leistung den mechanischen Wirkungsgrad des Motors enthält, muss der Wert mit dem Faktor 0,85 multipliziert werden, um einen 
Vergleich mit anderen Messverfahren zu ermöglichen. Der Faktor 0,85 ist in der SAE J1349 für alle Motorbauarten gleich.</t>
    </r>
  </si>
  <si>
    <t>gemessen
nach Norm</t>
  </si>
  <si>
    <t>Rückrechner auf die gemessene Netto-Leistung des Rollenprüfstands</t>
  </si>
  <si>
    <r>
      <t xml:space="preserve">gemessene Leistung bei Turbomotoren </t>
    </r>
    <r>
      <rPr>
        <b/>
        <sz val="10"/>
        <color theme="0"/>
        <rFont val="Arial Narrow"/>
        <family val="2"/>
      </rPr>
      <t>(Benzin &amp; Diesel)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</si>
</sst>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 0.00%"/>
  </numFmts>
  <fonts count="18" x14ac:knownFonts="1">
    <font>
      <sz val="11"/>
      <color theme="1"/>
      <name val="Calibri"/>
      <family val="2"/>
      <scheme val="minor"/>
    </font>
    <font>
      <sz val="10"/>
      <color theme="1"/>
      <name val="Arial"/>
      <family val="2"/>
    </font>
    <font>
      <sz val="10"/>
      <name val="Arial"/>
      <family val="2"/>
    </font>
    <font>
      <u/>
      <sz val="10"/>
      <name val="Arial"/>
      <family val="2"/>
    </font>
    <font>
      <b/>
      <sz val="10"/>
      <color theme="0"/>
      <name val="Arial"/>
      <family val="2"/>
    </font>
    <font>
      <b/>
      <sz val="11"/>
      <color theme="0"/>
      <name val="Calibri"/>
      <family val="2"/>
      <scheme val="minor"/>
    </font>
    <font>
      <b/>
      <sz val="10"/>
      <name val="Arial"/>
      <family val="2"/>
    </font>
    <font>
      <b/>
      <sz val="11"/>
      <color theme="1"/>
      <name val="Calibri"/>
      <family val="2"/>
      <scheme val="minor"/>
    </font>
    <font>
      <b/>
      <sz val="14"/>
      <name val="Arial"/>
      <family val="2"/>
    </font>
    <font>
      <b/>
      <sz val="14"/>
      <color theme="1"/>
      <name val="Calibri"/>
      <family val="2"/>
      <scheme val="minor"/>
    </font>
    <font>
      <b/>
      <vertAlign val="subscript"/>
      <sz val="10"/>
      <name val="Arial"/>
      <family val="2"/>
    </font>
    <font>
      <b/>
      <sz val="8"/>
      <color indexed="81"/>
      <name val="Tahoma"/>
      <family val="2"/>
    </font>
    <font>
      <b/>
      <sz val="10"/>
      <color theme="1"/>
      <name val="Arial"/>
      <family val="2"/>
    </font>
    <font>
      <u/>
      <sz val="10"/>
      <color theme="1"/>
      <name val="Arial"/>
      <family val="2"/>
    </font>
    <font>
      <i/>
      <sz val="10"/>
      <color rgb="FFFF0000"/>
      <name val="Arial"/>
      <family val="2"/>
    </font>
    <font>
      <b/>
      <sz val="18"/>
      <color theme="1"/>
      <name val="Calibri"/>
      <family val="2"/>
      <scheme val="minor"/>
    </font>
    <font>
      <sz val="12"/>
      <color theme="1"/>
      <name val="Arial"/>
      <family val="2"/>
    </font>
    <font>
      <b/>
      <sz val="10"/>
      <color theme="0"/>
      <name val="Arial Narrow"/>
      <family val="2"/>
    </font>
  </fonts>
  <fills count="10">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E668"/>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86">
    <xf numFmtId="0" fontId="0" fillId="0" borderId="0" xfId="0"/>
    <xf numFmtId="165" fontId="8" fillId="2" borderId="44" xfId="0" applyNumberFormat="1"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0" fillId="8" borderId="32" xfId="0" applyFill="1" applyBorder="1" applyAlignment="1" applyProtection="1">
      <alignment horizontal="center" vertical="center"/>
    </xf>
    <xf numFmtId="0" fontId="6" fillId="8" borderId="33" xfId="0" applyFont="1" applyFill="1" applyBorder="1" applyAlignment="1" applyProtection="1">
      <alignment horizontal="center" vertical="center" wrapText="1"/>
    </xf>
    <xf numFmtId="165" fontId="8" fillId="8" borderId="33" xfId="0" applyNumberFormat="1" applyFont="1" applyFill="1" applyBorder="1" applyAlignment="1" applyProtection="1">
      <alignment horizontal="center" vertical="center" wrapText="1"/>
    </xf>
    <xf numFmtId="164" fontId="9" fillId="8" borderId="33" xfId="0" applyNumberFormat="1" applyFont="1" applyFill="1" applyBorder="1" applyAlignment="1" applyProtection="1">
      <alignment horizontal="centerContinuous" vertical="center"/>
    </xf>
    <xf numFmtId="164" fontId="0" fillId="8" borderId="33" xfId="0" applyNumberFormat="1" applyFill="1" applyBorder="1" applyAlignment="1" applyProtection="1">
      <alignment horizontal="centerContinuous" vertical="center"/>
    </xf>
    <xf numFmtId="0" fontId="8" fillId="8" borderId="33" xfId="0" applyFont="1" applyFill="1" applyBorder="1" applyAlignment="1" applyProtection="1">
      <alignment horizontal="center" vertical="center" wrapText="1"/>
    </xf>
    <xf numFmtId="164" fontId="0" fillId="8" borderId="34" xfId="0" applyNumberFormat="1" applyFill="1" applyBorder="1" applyAlignment="1" applyProtection="1">
      <alignment horizontal="center" vertical="center"/>
    </xf>
    <xf numFmtId="0" fontId="0" fillId="8" borderId="35" xfId="0" applyFill="1" applyBorder="1" applyAlignment="1" applyProtection="1">
      <alignment horizontal="center" vertical="center"/>
    </xf>
    <xf numFmtId="0" fontId="2" fillId="8" borderId="0" xfId="0" applyFont="1" applyFill="1" applyBorder="1" applyAlignment="1" applyProtection="1">
      <alignment horizontal="center" vertical="center"/>
    </xf>
    <xf numFmtId="164" fontId="0" fillId="8" borderId="0" xfId="0" applyNumberFormat="1" applyFill="1" applyBorder="1" applyAlignment="1" applyProtection="1">
      <alignment horizontal="center" vertical="center"/>
    </xf>
    <xf numFmtId="164" fontId="0" fillId="8" borderId="36" xfId="0" applyNumberFormat="1" applyFill="1" applyBorder="1" applyAlignment="1" applyProtection="1">
      <alignment horizontal="center" vertical="center"/>
    </xf>
    <xf numFmtId="0" fontId="4" fillId="3" borderId="1" xfId="0" applyFont="1" applyFill="1" applyBorder="1" applyAlignment="1" applyProtection="1">
      <alignment horizontal="centerContinuous" vertical="center"/>
    </xf>
    <xf numFmtId="164" fontId="5" fillId="3" borderId="3" xfId="0" applyNumberFormat="1" applyFont="1" applyFill="1" applyBorder="1" applyAlignment="1" applyProtection="1">
      <alignment horizontal="centerContinuous" vertical="center"/>
    </xf>
    <xf numFmtId="164" fontId="5" fillId="3" borderId="2" xfId="0" applyNumberFormat="1" applyFont="1" applyFill="1" applyBorder="1" applyAlignment="1" applyProtection="1">
      <alignment horizontal="centerContinuous" vertical="center"/>
    </xf>
    <xf numFmtId="164" fontId="4" fillId="3" borderId="1" xfId="0" applyNumberFormat="1" applyFont="1" applyFill="1" applyBorder="1" applyAlignment="1" applyProtection="1">
      <alignment horizontal="centerContinuous" vertical="center"/>
    </xf>
    <xf numFmtId="0" fontId="2" fillId="8" borderId="0" xfId="0" applyFont="1" applyFill="1" applyBorder="1" applyAlignment="1" applyProtection="1">
      <alignment horizontal="centerContinuous" vertical="center"/>
    </xf>
    <xf numFmtId="164" fontId="0" fillId="8" borderId="0" xfId="0" applyNumberFormat="1" applyFill="1" applyBorder="1" applyAlignment="1" applyProtection="1">
      <alignment horizontal="centerContinuous" vertical="center"/>
    </xf>
    <xf numFmtId="164" fontId="0" fillId="8" borderId="36" xfId="0" applyNumberFormat="1" applyFill="1" applyBorder="1" applyAlignment="1" applyProtection="1">
      <alignment horizontal="centerContinuous" vertical="center"/>
    </xf>
    <xf numFmtId="0" fontId="6" fillId="4" borderId="10" xfId="0" applyFont="1" applyFill="1" applyBorder="1" applyAlignment="1" applyProtection="1">
      <alignment horizontal="center" vertical="center"/>
    </xf>
    <xf numFmtId="164" fontId="6" fillId="4" borderId="45" xfId="0" applyNumberFormat="1" applyFont="1" applyFill="1" applyBorder="1" applyAlignment="1" applyProtection="1">
      <alignment horizontal="center" vertical="center" wrapText="1"/>
    </xf>
    <xf numFmtId="164" fontId="6" fillId="4" borderId="41" xfId="0" applyNumberFormat="1" applyFont="1" applyFill="1" applyBorder="1" applyAlignment="1" applyProtection="1">
      <alignment horizontal="center" vertical="center" wrapText="1"/>
    </xf>
    <xf numFmtId="164" fontId="2" fillId="8" borderId="0" xfId="0" applyNumberFormat="1" applyFont="1" applyFill="1" applyBorder="1" applyAlignment="1" applyProtection="1">
      <alignment horizontal="center" vertical="center" wrapText="1"/>
    </xf>
    <xf numFmtId="0" fontId="2" fillId="4" borderId="39" xfId="0" applyFont="1" applyFill="1" applyBorder="1" applyAlignment="1" applyProtection="1">
      <alignment horizontal="center" vertical="center" wrapText="1"/>
    </xf>
    <xf numFmtId="0" fontId="2" fillId="4" borderId="40"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6" fillId="0" borderId="46" xfId="0" applyFont="1" applyBorder="1" applyAlignment="1" applyProtection="1">
      <alignment horizontal="center" vertical="center" wrapText="1"/>
    </xf>
    <xf numFmtId="165" fontId="9" fillId="6" borderId="38" xfId="0" applyNumberFormat="1" applyFont="1" applyFill="1" applyBorder="1" applyAlignment="1" applyProtection="1">
      <alignment horizontal="center" vertical="center"/>
    </xf>
    <xf numFmtId="164" fontId="9" fillId="5" borderId="13" xfId="0" applyNumberFormat="1" applyFont="1" applyFill="1" applyBorder="1" applyAlignment="1" applyProtection="1">
      <alignment horizontal="center" vertical="center"/>
    </xf>
    <xf numFmtId="0" fontId="0" fillId="5" borderId="11" xfId="0" applyFill="1" applyBorder="1" applyAlignment="1" applyProtection="1">
      <alignment horizontal="center" vertical="center"/>
    </xf>
    <xf numFmtId="0" fontId="0" fillId="5" borderId="12" xfId="0" applyFill="1" applyBorder="1" applyAlignment="1" applyProtection="1">
      <alignment horizontal="center" vertical="center"/>
    </xf>
    <xf numFmtId="1" fontId="0" fillId="5" borderId="13" xfId="0" applyNumberFormat="1" applyFill="1" applyBorder="1" applyAlignment="1" applyProtection="1">
      <alignment horizontal="center" vertical="center"/>
    </xf>
    <xf numFmtId="0" fontId="6" fillId="0" borderId="47" xfId="0" applyFont="1" applyBorder="1" applyAlignment="1" applyProtection="1">
      <alignment horizontal="center" vertical="center" wrapText="1"/>
    </xf>
    <xf numFmtId="165" fontId="9" fillId="6" borderId="23" xfId="0" applyNumberFormat="1" applyFont="1" applyFill="1" applyBorder="1" applyAlignment="1" applyProtection="1">
      <alignment horizontal="center" vertical="center"/>
    </xf>
    <xf numFmtId="164" fontId="9" fillId="5" borderId="16" xfId="0" applyNumberFormat="1" applyFont="1" applyFill="1" applyBorder="1" applyAlignment="1" applyProtection="1">
      <alignment horizontal="center" vertical="center"/>
    </xf>
    <xf numFmtId="0" fontId="0" fillId="5" borderId="14" xfId="0" applyFill="1" applyBorder="1" applyAlignment="1" applyProtection="1">
      <alignment horizontal="center" vertical="center"/>
    </xf>
    <xf numFmtId="0" fontId="0" fillId="5" borderId="15" xfId="0" applyFill="1" applyBorder="1" applyAlignment="1" applyProtection="1">
      <alignment horizontal="center" vertical="center"/>
    </xf>
    <xf numFmtId="1" fontId="0" fillId="5" borderId="16" xfId="0" applyNumberFormat="1" applyFill="1" applyBorder="1" applyAlignment="1" applyProtection="1">
      <alignment horizontal="center" vertical="center"/>
    </xf>
    <xf numFmtId="0" fontId="6" fillId="0" borderId="48" xfId="0" applyFont="1" applyBorder="1" applyAlignment="1" applyProtection="1">
      <alignment horizontal="center" vertical="center" wrapText="1"/>
    </xf>
    <xf numFmtId="165" fontId="9" fillId="6" borderId="30" xfId="0" applyNumberFormat="1" applyFont="1" applyFill="1" applyBorder="1" applyAlignment="1" applyProtection="1">
      <alignment horizontal="center" vertical="center"/>
    </xf>
    <xf numFmtId="164" fontId="9" fillId="5" borderId="8" xfId="0" applyNumberFormat="1" applyFont="1"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9" xfId="0" applyFill="1" applyBorder="1" applyAlignment="1" applyProtection="1">
      <alignment horizontal="center" vertical="center"/>
    </xf>
    <xf numFmtId="1" fontId="0" fillId="5" borderId="8" xfId="0" applyNumberFormat="1" applyFill="1" applyBorder="1" applyAlignment="1" applyProtection="1">
      <alignment horizontal="center" vertical="center"/>
    </xf>
    <xf numFmtId="0" fontId="2" fillId="8" borderId="0" xfId="0" applyFont="1" applyFill="1" applyBorder="1" applyAlignment="1" applyProtection="1">
      <alignment horizontal="center" vertical="center" wrapText="1"/>
    </xf>
    <xf numFmtId="165" fontId="0" fillId="8" borderId="0" xfId="0" applyNumberFormat="1" applyFill="1" applyBorder="1" applyAlignment="1" applyProtection="1">
      <alignment horizontal="center" vertical="center"/>
    </xf>
    <xf numFmtId="0" fontId="4" fillId="3" borderId="1" xfId="0" applyFont="1" applyFill="1" applyBorder="1" applyAlignment="1" applyProtection="1">
      <alignment horizontal="centerContinuous" vertical="center" wrapText="1"/>
    </xf>
    <xf numFmtId="165" fontId="5" fillId="3" borderId="3" xfId="0" applyNumberFormat="1" applyFont="1" applyFill="1" applyBorder="1" applyAlignment="1" applyProtection="1">
      <alignment horizontal="centerContinuous" vertical="center"/>
    </xf>
    <xf numFmtId="0" fontId="2" fillId="8" borderId="0" xfId="0" applyFont="1" applyFill="1" applyBorder="1" applyAlignment="1" applyProtection="1">
      <alignment horizontal="centerContinuous" vertical="center" wrapText="1"/>
    </xf>
    <xf numFmtId="165" fontId="0" fillId="8" borderId="0" xfId="0" applyNumberFormat="1" applyFill="1" applyBorder="1" applyAlignment="1" applyProtection="1">
      <alignment horizontal="centerContinuous" vertical="center"/>
    </xf>
    <xf numFmtId="0" fontId="7" fillId="0" borderId="48" xfId="0" applyFont="1" applyBorder="1" applyAlignment="1" applyProtection="1">
      <alignment horizontal="center" vertical="center" wrapText="1"/>
    </xf>
    <xf numFmtId="165" fontId="0" fillId="8" borderId="36" xfId="0" applyNumberFormat="1" applyFill="1" applyBorder="1" applyAlignment="1" applyProtection="1">
      <alignment horizontal="center" vertical="center"/>
    </xf>
    <xf numFmtId="0" fontId="0" fillId="8" borderId="20" xfId="0" applyFill="1" applyBorder="1" applyAlignment="1" applyProtection="1">
      <alignment horizontal="center" vertical="center"/>
    </xf>
    <xf numFmtId="0" fontId="0" fillId="8" borderId="37" xfId="0" applyFill="1" applyBorder="1" applyAlignment="1" applyProtection="1">
      <alignment horizontal="center" vertical="center" wrapText="1"/>
    </xf>
    <xf numFmtId="165" fontId="0" fillId="8" borderId="37" xfId="0" applyNumberFormat="1" applyFill="1" applyBorder="1" applyAlignment="1" applyProtection="1">
      <alignment horizontal="center" vertical="center"/>
    </xf>
    <xf numFmtId="165" fontId="0" fillId="8" borderId="38" xfId="0" applyNumberFormat="1" applyFill="1" applyBorder="1" applyAlignment="1" applyProtection="1">
      <alignment horizontal="center" vertical="center"/>
    </xf>
    <xf numFmtId="0" fontId="0" fillId="9" borderId="32" xfId="0" applyFill="1" applyBorder="1" applyAlignment="1" applyProtection="1">
      <alignment horizontal="center" vertical="center"/>
    </xf>
    <xf numFmtId="0" fontId="9" fillId="9" borderId="33" xfId="0" applyFont="1" applyFill="1" applyBorder="1" applyAlignment="1" applyProtection="1">
      <alignment horizontal="center" vertical="center"/>
    </xf>
    <xf numFmtId="0" fontId="0" fillId="9" borderId="33" xfId="0" applyFill="1" applyBorder="1" applyAlignment="1" applyProtection="1">
      <alignment horizontal="center" vertical="center"/>
    </xf>
    <xf numFmtId="0" fontId="9" fillId="9" borderId="33" xfId="0" applyFont="1" applyFill="1" applyBorder="1" applyAlignment="1" applyProtection="1">
      <alignment horizontal="centerContinuous" vertical="center"/>
    </xf>
    <xf numFmtId="0" fontId="0" fillId="9" borderId="34" xfId="0" applyFill="1" applyBorder="1" applyAlignment="1" applyProtection="1">
      <alignment horizontal="center" vertical="center"/>
    </xf>
    <xf numFmtId="0" fontId="0" fillId="9" borderId="35" xfId="0" applyFill="1" applyBorder="1" applyAlignment="1" applyProtection="1">
      <alignment horizontal="center" vertical="center"/>
    </xf>
    <xf numFmtId="0" fontId="0" fillId="9" borderId="0" xfId="0" applyFill="1" applyBorder="1" applyAlignment="1" applyProtection="1">
      <alignment horizontal="center" vertical="center"/>
    </xf>
    <xf numFmtId="0" fontId="0" fillId="9" borderId="36" xfId="0" applyFill="1" applyBorder="1" applyAlignment="1" applyProtection="1">
      <alignment horizontal="center" vertical="center"/>
    </xf>
    <xf numFmtId="0" fontId="5" fillId="3" borderId="2" xfId="0" applyFont="1" applyFill="1" applyBorder="1" applyAlignment="1" applyProtection="1">
      <alignment horizontal="centerContinuous" vertical="center"/>
    </xf>
    <xf numFmtId="0" fontId="5" fillId="3" borderId="3" xfId="0" applyFont="1" applyFill="1" applyBorder="1" applyAlignment="1" applyProtection="1">
      <alignment horizontal="centerContinuous" vertical="center"/>
    </xf>
    <xf numFmtId="0" fontId="2" fillId="9" borderId="0" xfId="0" applyFont="1" applyFill="1" applyBorder="1" applyAlignment="1" applyProtection="1">
      <alignment horizontal="center" vertical="center"/>
    </xf>
    <xf numFmtId="164" fontId="0" fillId="9" borderId="0" xfId="0" applyNumberFormat="1" applyFill="1" applyBorder="1" applyAlignment="1" applyProtection="1">
      <alignment horizontal="center" vertical="center"/>
    </xf>
    <xf numFmtId="164" fontId="0" fillId="9" borderId="36" xfId="0" applyNumberFormat="1" applyFill="1" applyBorder="1" applyAlignment="1" applyProtection="1">
      <alignment horizontal="center" vertical="center"/>
    </xf>
    <xf numFmtId="0" fontId="6" fillId="4" borderId="39" xfId="0" applyFont="1" applyFill="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0" fillId="9" borderId="20" xfId="0" applyFill="1" applyBorder="1" applyAlignment="1" applyProtection="1">
      <alignment horizontal="center" vertical="center"/>
    </xf>
    <xf numFmtId="0" fontId="6" fillId="9" borderId="37" xfId="0" applyFont="1" applyFill="1" applyBorder="1" applyAlignment="1" applyProtection="1">
      <alignment horizontal="center" vertical="center" wrapText="1"/>
    </xf>
    <xf numFmtId="0" fontId="0" fillId="7" borderId="0" xfId="0" applyFill="1" applyBorder="1" applyAlignment="1" applyProtection="1">
      <alignment horizontal="center" vertical="center"/>
    </xf>
    <xf numFmtId="0" fontId="6" fillId="7" borderId="0" xfId="0" applyFont="1" applyFill="1" applyBorder="1" applyAlignment="1" applyProtection="1">
      <alignment horizontal="center" vertical="center" wrapText="1"/>
    </xf>
    <xf numFmtId="165" fontId="8" fillId="9" borderId="37" xfId="0" applyNumberFormat="1" applyFont="1" applyFill="1" applyBorder="1" applyAlignment="1" applyProtection="1">
      <alignment horizontal="center" vertical="center" wrapText="1"/>
    </xf>
    <xf numFmtId="164" fontId="0" fillId="9" borderId="37" xfId="0" applyNumberFormat="1" applyFill="1" applyBorder="1" applyAlignment="1" applyProtection="1">
      <alignment horizontal="center" vertical="center"/>
    </xf>
    <xf numFmtId="0" fontId="8" fillId="9" borderId="37" xfId="0" applyFont="1" applyFill="1" applyBorder="1" applyAlignment="1" applyProtection="1">
      <alignment horizontal="center" vertical="center" wrapText="1"/>
    </xf>
    <xf numFmtId="164" fontId="0" fillId="9" borderId="38" xfId="0" applyNumberFormat="1" applyFill="1" applyBorder="1" applyAlignment="1" applyProtection="1">
      <alignment horizontal="center" vertical="center"/>
    </xf>
    <xf numFmtId="164" fontId="0" fillId="0" borderId="0" xfId="0" applyNumberFormat="1" applyBorder="1" applyAlignment="1" applyProtection="1">
      <alignment horizontal="center" vertical="center"/>
    </xf>
    <xf numFmtId="165" fontId="8" fillId="7" borderId="0" xfId="0" applyNumberFormat="1" applyFont="1" applyFill="1" applyBorder="1" applyAlignment="1" applyProtection="1">
      <alignment horizontal="center" vertical="center" wrapText="1"/>
    </xf>
    <xf numFmtId="164" fontId="0" fillId="7" borderId="0" xfId="0" applyNumberFormat="1" applyFill="1" applyBorder="1" applyAlignment="1" applyProtection="1">
      <alignment horizontal="center" vertical="center"/>
    </xf>
    <xf numFmtId="0" fontId="8" fillId="7" borderId="0" xfId="0" applyFont="1" applyFill="1" applyBorder="1" applyAlignment="1" applyProtection="1">
      <alignment horizontal="center" vertical="center" wrapText="1"/>
    </xf>
    <xf numFmtId="0" fontId="2" fillId="0" borderId="0" xfId="0" applyFont="1" applyAlignment="1" applyProtection="1">
      <alignment horizontal="left" vertical="top" wrapText="1" shrinkToFit="1" readingOrder="1"/>
    </xf>
    <xf numFmtId="0" fontId="0" fillId="0" borderId="0" xfId="0" applyAlignment="1" applyProtection="1">
      <alignment horizontal="left" vertical="top" wrapText="1" shrinkToFit="1" readingOrder="1"/>
    </xf>
    <xf numFmtId="0" fontId="0" fillId="0" borderId="0" xfId="0" applyAlignment="1" applyProtection="1">
      <alignment horizontal="center" vertical="center"/>
    </xf>
    <xf numFmtId="0" fontId="15" fillId="0" borderId="0" xfId="0" applyFont="1" applyAlignment="1" applyProtection="1">
      <alignment horizontal="centerContinuous" vertical="center"/>
    </xf>
    <xf numFmtId="0" fontId="0" fillId="0" borderId="0" xfId="0" applyBorder="1" applyAlignment="1" applyProtection="1">
      <alignment horizontal="center" vertical="center"/>
    </xf>
    <xf numFmtId="164" fontId="0" fillId="0" borderId="0" xfId="0" applyNumberFormat="1" applyBorder="1" applyAlignment="1" applyProtection="1">
      <alignment horizontal="centerContinuous" vertical="center"/>
    </xf>
    <xf numFmtId="0" fontId="0" fillId="0" borderId="0" xfId="0" applyBorder="1" applyAlignment="1" applyProtection="1">
      <alignment horizontal="centerContinuous" vertical="center"/>
    </xf>
    <xf numFmtId="165" fontId="0" fillId="0" borderId="0" xfId="0" applyNumberFormat="1" applyBorder="1" applyAlignment="1" applyProtection="1">
      <alignment horizontal="center" vertical="center"/>
    </xf>
    <xf numFmtId="0" fontId="6" fillId="0" borderId="0" xfId="0" applyFont="1" applyBorder="1" applyAlignment="1" applyProtection="1">
      <alignment vertical="center" wrapText="1"/>
    </xf>
    <xf numFmtId="0" fontId="0" fillId="0" borderId="0" xfId="0" applyAlignment="1" applyProtection="1">
      <alignment horizontal="left" vertical="center" wrapText="1" shrinkToFit="1" readingOrder="1"/>
    </xf>
    <xf numFmtId="0" fontId="15" fillId="0" borderId="0" xfId="0" applyFont="1" applyAlignment="1" applyProtection="1">
      <alignment vertical="center"/>
    </xf>
    <xf numFmtId="0" fontId="15" fillId="9" borderId="33" xfId="0" applyFont="1" applyFill="1" applyBorder="1" applyAlignment="1" applyProtection="1">
      <alignment horizontal="centerContinuous" vertical="center"/>
    </xf>
    <xf numFmtId="0" fontId="15" fillId="9" borderId="34" xfId="0" applyFont="1" applyFill="1" applyBorder="1" applyAlignment="1" applyProtection="1">
      <alignment vertical="center"/>
    </xf>
    <xf numFmtId="0" fontId="5" fillId="3" borderId="1" xfId="0" applyFont="1" applyFill="1" applyBorder="1" applyAlignment="1" applyProtection="1">
      <alignment horizontal="centerContinuous" vertical="center"/>
    </xf>
    <xf numFmtId="0" fontId="15" fillId="3" borderId="2" xfId="0" applyFont="1" applyFill="1" applyBorder="1" applyAlignment="1" applyProtection="1">
      <alignment horizontal="centerContinuous" vertical="center"/>
    </xf>
    <xf numFmtId="0" fontId="15" fillId="9" borderId="0" xfId="0" applyFont="1" applyFill="1" applyBorder="1" applyAlignment="1" applyProtection="1">
      <alignment vertical="center"/>
    </xf>
    <xf numFmtId="0" fontId="15" fillId="3" borderId="3" xfId="0" applyFont="1" applyFill="1" applyBorder="1" applyAlignment="1" applyProtection="1">
      <alignment horizontal="centerContinuous" vertical="center"/>
    </xf>
    <xf numFmtId="0" fontId="15" fillId="9" borderId="36" xfId="0" applyFont="1" applyFill="1" applyBorder="1" applyAlignment="1" applyProtection="1">
      <alignment vertical="center"/>
    </xf>
    <xf numFmtId="0" fontId="0" fillId="9" borderId="35" xfId="0" applyFill="1" applyBorder="1" applyProtection="1"/>
    <xf numFmtId="0" fontId="0" fillId="9" borderId="36" xfId="0" applyFill="1" applyBorder="1" applyProtection="1"/>
    <xf numFmtId="0" fontId="0" fillId="0" borderId="0" xfId="0" applyProtection="1"/>
    <xf numFmtId="164" fontId="6" fillId="9" borderId="0" xfId="0" applyNumberFormat="1" applyFont="1" applyFill="1" applyBorder="1" applyAlignment="1" applyProtection="1">
      <alignment horizontal="center" vertical="center" wrapText="1"/>
    </xf>
    <xf numFmtId="0" fontId="0" fillId="9" borderId="0" xfId="0" applyFill="1" applyBorder="1" applyProtection="1"/>
    <xf numFmtId="165" fontId="8" fillId="9" borderId="0" xfId="0" applyNumberFormat="1" applyFont="1" applyFill="1" applyBorder="1" applyAlignment="1" applyProtection="1">
      <alignment horizontal="center" vertical="center" wrapText="1"/>
    </xf>
    <xf numFmtId="0" fontId="0" fillId="9" borderId="20" xfId="0" applyFill="1" applyBorder="1" applyProtection="1"/>
    <xf numFmtId="0" fontId="0" fillId="9" borderId="38" xfId="0" applyFill="1" applyBorder="1" applyProtection="1"/>
    <xf numFmtId="0" fontId="6" fillId="0" borderId="0" xfId="0" applyFont="1" applyBorder="1" applyAlignment="1" applyProtection="1">
      <alignment horizontal="center" vertical="center" wrapText="1"/>
    </xf>
    <xf numFmtId="0" fontId="0" fillId="8" borderId="32" xfId="0" applyFill="1" applyBorder="1" applyProtection="1"/>
    <xf numFmtId="0" fontId="2" fillId="8" borderId="33" xfId="0" applyFont="1" applyFill="1" applyBorder="1" applyAlignment="1" applyProtection="1">
      <alignment horizontal="center" vertical="center"/>
    </xf>
    <xf numFmtId="164" fontId="0" fillId="8" borderId="33" xfId="0" applyNumberFormat="1" applyFill="1" applyBorder="1" applyAlignment="1" applyProtection="1">
      <alignment horizontal="center" vertical="center"/>
    </xf>
    <xf numFmtId="0" fontId="0" fillId="8" borderId="34" xfId="0" applyFill="1" applyBorder="1" applyProtection="1"/>
    <xf numFmtId="0" fontId="0" fillId="8" borderId="35" xfId="0" applyFill="1" applyBorder="1" applyProtection="1"/>
    <xf numFmtId="0" fontId="0" fillId="8" borderId="36" xfId="0" applyFill="1" applyBorder="1" applyProtection="1"/>
    <xf numFmtId="0" fontId="2" fillId="0" borderId="0" xfId="0" applyFont="1" applyBorder="1" applyAlignment="1" applyProtection="1">
      <alignment horizontal="centerContinuous" vertical="center"/>
    </xf>
    <xf numFmtId="0" fontId="0" fillId="8" borderId="36" xfId="0" applyFill="1" applyBorder="1" applyAlignment="1" applyProtection="1">
      <alignment horizontal="center" vertical="center"/>
    </xf>
    <xf numFmtId="0" fontId="6" fillId="4" borderId="4" xfId="0" applyFont="1" applyFill="1" applyBorder="1" applyAlignment="1" applyProtection="1">
      <alignment horizontal="center" vertical="center"/>
    </xf>
    <xf numFmtId="164" fontId="6" fillId="4" borderId="6" xfId="0" applyNumberFormat="1" applyFont="1" applyFill="1" applyBorder="1" applyAlignment="1" applyProtection="1">
      <alignment horizontal="center" vertical="center" wrapText="1"/>
    </xf>
    <xf numFmtId="164" fontId="6" fillId="4" borderId="19" xfId="0" applyNumberFormat="1" applyFont="1" applyFill="1" applyBorder="1" applyAlignment="1" applyProtection="1">
      <alignment horizontal="center" vertical="center" wrapText="1"/>
    </xf>
    <xf numFmtId="164" fontId="6" fillId="4" borderId="5" xfId="0" applyNumberFormat="1" applyFont="1" applyFill="1" applyBorder="1" applyAlignment="1" applyProtection="1">
      <alignment horizontal="center" vertical="center" wrapText="1"/>
    </xf>
    <xf numFmtId="164" fontId="6" fillId="7" borderId="0" xfId="0" applyNumberFormat="1" applyFont="1" applyFill="1" applyBorder="1" applyAlignment="1" applyProtection="1">
      <alignment horizontal="center" vertical="center" wrapText="1"/>
    </xf>
    <xf numFmtId="0" fontId="6" fillId="0" borderId="11" xfId="0" applyFont="1" applyBorder="1" applyAlignment="1" applyProtection="1">
      <alignment horizontal="center" vertical="center" wrapText="1"/>
    </xf>
    <xf numFmtId="165" fontId="9" fillId="6" borderId="12" xfId="0" applyNumberFormat="1" applyFont="1" applyFill="1" applyBorder="1" applyAlignment="1" applyProtection="1">
      <alignment horizontal="center" vertical="center"/>
    </xf>
    <xf numFmtId="165" fontId="9" fillId="6" borderId="20" xfId="0" applyNumberFormat="1" applyFont="1" applyFill="1" applyBorder="1" applyAlignment="1" applyProtection="1">
      <alignment horizontal="center" vertical="center"/>
    </xf>
    <xf numFmtId="165" fontId="9" fillId="6" borderId="13" xfId="0" applyNumberFormat="1" applyFont="1" applyFill="1" applyBorder="1" applyAlignment="1" applyProtection="1">
      <alignment horizontal="center" vertical="center"/>
    </xf>
    <xf numFmtId="0" fontId="6" fillId="0" borderId="14" xfId="0" applyFont="1" applyBorder="1" applyAlignment="1" applyProtection="1">
      <alignment horizontal="center" vertical="center" wrapText="1"/>
    </xf>
    <xf numFmtId="165" fontId="9" fillId="6" borderId="15" xfId="0" applyNumberFormat="1" applyFont="1" applyFill="1" applyBorder="1" applyAlignment="1" applyProtection="1">
      <alignment horizontal="center" vertical="center"/>
    </xf>
    <xf numFmtId="165" fontId="9" fillId="6" borderId="21" xfId="0" applyNumberFormat="1" applyFont="1" applyFill="1" applyBorder="1" applyAlignment="1" applyProtection="1">
      <alignment horizontal="center" vertical="center"/>
    </xf>
    <xf numFmtId="165" fontId="9" fillId="6" borderId="16" xfId="0" applyNumberFormat="1" applyFont="1" applyFill="1" applyBorder="1" applyAlignment="1" applyProtection="1">
      <alignment horizontal="center" vertical="center"/>
    </xf>
    <xf numFmtId="0" fontId="6" fillId="0" borderId="7" xfId="0" applyFont="1" applyBorder="1" applyAlignment="1" applyProtection="1">
      <alignment horizontal="center" vertical="center" wrapText="1"/>
    </xf>
    <xf numFmtId="165" fontId="9" fillId="6" borderId="9" xfId="0" applyNumberFormat="1" applyFont="1" applyFill="1" applyBorder="1" applyAlignment="1" applyProtection="1">
      <alignment horizontal="center" vertical="center"/>
    </xf>
    <xf numFmtId="165" fontId="9" fillId="6" borderId="22" xfId="0" applyNumberFormat="1" applyFont="1" applyFill="1" applyBorder="1" applyAlignment="1" applyProtection="1">
      <alignment horizontal="center" vertical="center"/>
    </xf>
    <xf numFmtId="165" fontId="9" fillId="6" borderId="8" xfId="0" applyNumberFormat="1" applyFont="1" applyFill="1" applyBorder="1" applyAlignment="1" applyProtection="1">
      <alignment horizontal="center" vertical="center"/>
    </xf>
    <xf numFmtId="165" fontId="5" fillId="3" borderId="2" xfId="0" applyNumberFormat="1" applyFont="1" applyFill="1" applyBorder="1" applyAlignment="1" applyProtection="1">
      <alignment horizontal="centerContinuous" vertical="center"/>
    </xf>
    <xf numFmtId="0" fontId="7" fillId="0" borderId="7" xfId="0" applyFont="1" applyBorder="1" applyAlignment="1" applyProtection="1">
      <alignment horizontal="center" vertical="center" wrapText="1"/>
    </xf>
    <xf numFmtId="0" fontId="0" fillId="8" borderId="0" xfId="0" applyFill="1" applyBorder="1" applyProtection="1"/>
    <xf numFmtId="0" fontId="5" fillId="3" borderId="24" xfId="0" applyFont="1" applyFill="1" applyBorder="1" applyAlignment="1" applyProtection="1">
      <alignment horizontal="centerContinuous"/>
    </xf>
    <xf numFmtId="0" fontId="5" fillId="3" borderId="25" xfId="0" applyFont="1" applyFill="1" applyBorder="1" applyAlignment="1" applyProtection="1">
      <alignment horizontal="centerContinuous"/>
    </xf>
    <xf numFmtId="0" fontId="5" fillId="3" borderId="26" xfId="0" applyFont="1" applyFill="1" applyBorder="1" applyAlignment="1" applyProtection="1">
      <alignment horizontal="centerContinuous"/>
    </xf>
    <xf numFmtId="0" fontId="5" fillId="8" borderId="0" xfId="0" applyFont="1" applyFill="1" applyBorder="1" applyAlignment="1" applyProtection="1"/>
    <xf numFmtId="0" fontId="7" fillId="5" borderId="27" xfId="0" applyFont="1" applyFill="1" applyBorder="1" applyAlignment="1" applyProtection="1">
      <alignment horizontal="centerContinuous"/>
    </xf>
    <xf numFmtId="0" fontId="7" fillId="5" borderId="17" xfId="0" applyFont="1" applyFill="1" applyBorder="1" applyAlignment="1" applyProtection="1">
      <alignment horizontal="centerContinuous"/>
    </xf>
    <xf numFmtId="0" fontId="7" fillId="5" borderId="23" xfId="0" applyFont="1" applyFill="1" applyBorder="1" applyAlignment="1" applyProtection="1">
      <alignment horizontal="centerContinuous"/>
    </xf>
    <xf numFmtId="166" fontId="7" fillId="5" borderId="27" xfId="0" applyNumberFormat="1" applyFont="1" applyFill="1" applyBorder="1" applyAlignment="1" applyProtection="1">
      <alignment horizontal="centerContinuous" vertical="center"/>
    </xf>
    <xf numFmtId="0" fontId="0" fillId="5" borderId="17" xfId="0" applyFill="1" applyBorder="1" applyAlignment="1" applyProtection="1">
      <alignment horizontal="centerContinuous"/>
    </xf>
    <xf numFmtId="0" fontId="0" fillId="5" borderId="18" xfId="0" applyFill="1" applyBorder="1" applyAlignment="1" applyProtection="1">
      <alignment horizontal="centerContinuous"/>
    </xf>
    <xf numFmtId="0" fontId="0" fillId="8" borderId="0" xfId="0" applyFill="1" applyBorder="1" applyAlignment="1" applyProtection="1"/>
    <xf numFmtId="0" fontId="7" fillId="5" borderId="28" xfId="0" applyFont="1" applyFill="1" applyBorder="1" applyAlignment="1" applyProtection="1">
      <alignment horizontal="centerContinuous"/>
    </xf>
    <xf numFmtId="0" fontId="7" fillId="5" borderId="29" xfId="0" applyFont="1" applyFill="1" applyBorder="1" applyAlignment="1" applyProtection="1">
      <alignment horizontal="centerContinuous"/>
    </xf>
    <xf numFmtId="0" fontId="7" fillId="5" borderId="30" xfId="0" applyFont="1" applyFill="1" applyBorder="1" applyAlignment="1" applyProtection="1">
      <alignment horizontal="centerContinuous"/>
    </xf>
    <xf numFmtId="166" fontId="7" fillId="5" borderId="28" xfId="0" applyNumberFormat="1" applyFont="1" applyFill="1" applyBorder="1" applyAlignment="1" applyProtection="1">
      <alignment horizontal="centerContinuous" vertical="center"/>
    </xf>
    <xf numFmtId="0" fontId="0" fillId="5" borderId="29" xfId="0" applyFill="1" applyBorder="1" applyAlignment="1" applyProtection="1">
      <alignment horizontal="centerContinuous"/>
    </xf>
    <xf numFmtId="0" fontId="0" fillId="5" borderId="31" xfId="0" applyFill="1" applyBorder="1" applyAlignment="1" applyProtection="1">
      <alignment horizontal="centerContinuous"/>
    </xf>
    <xf numFmtId="0" fontId="0" fillId="8" borderId="20" xfId="0" applyFill="1" applyBorder="1" applyProtection="1"/>
    <xf numFmtId="0" fontId="0" fillId="8" borderId="37" xfId="0" applyFill="1" applyBorder="1" applyProtection="1"/>
    <xf numFmtId="0" fontId="0" fillId="8" borderId="38" xfId="0" applyFill="1" applyBorder="1" applyProtection="1"/>
    <xf numFmtId="0" fontId="0" fillId="0" borderId="0" xfId="0" applyAlignment="1" applyProtection="1">
      <alignment vertical="top"/>
    </xf>
    <xf numFmtId="0" fontId="9" fillId="7" borderId="0" xfId="0" applyFont="1" applyFill="1" applyBorder="1" applyAlignment="1" applyProtection="1">
      <alignment horizontal="left" vertical="top"/>
    </xf>
    <xf numFmtId="0" fontId="16"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horizontal="centerContinuous" vertical="center"/>
    </xf>
    <xf numFmtId="0" fontId="0" fillId="9" borderId="33" xfId="0" applyFill="1" applyBorder="1" applyAlignment="1" applyProtection="1">
      <alignment horizontal="centerContinuous" vertical="center"/>
    </xf>
    <xf numFmtId="0" fontId="2" fillId="0" borderId="42" xfId="0" applyFont="1" applyBorder="1" applyAlignment="1" applyProtection="1">
      <alignment horizontal="center" vertical="center" wrapText="1"/>
    </xf>
    <xf numFmtId="0" fontId="2" fillId="9" borderId="37"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8" borderId="33" xfId="0" applyFont="1" applyFill="1" applyBorder="1" applyAlignment="1" applyProtection="1">
      <alignment horizontal="center" vertical="center" wrapText="1"/>
    </xf>
    <xf numFmtId="164" fontId="5" fillId="3" borderId="10" xfId="0" applyNumberFormat="1" applyFont="1" applyFill="1" applyBorder="1" applyAlignment="1" applyProtection="1">
      <alignment horizontal="centerContinuous" vertical="center"/>
    </xf>
    <xf numFmtId="0" fontId="6" fillId="4" borderId="10" xfId="0" applyFont="1" applyFill="1" applyBorder="1" applyAlignment="1" applyProtection="1">
      <alignment horizontal="center" vertical="center" wrapText="1"/>
    </xf>
    <xf numFmtId="0" fontId="2" fillId="0" borderId="46" xfId="0" applyFont="1" applyBorder="1" applyAlignment="1" applyProtection="1">
      <alignment horizontal="center" vertical="center" wrapText="1"/>
    </xf>
    <xf numFmtId="165" fontId="9" fillId="2" borderId="38" xfId="0" applyNumberFormat="1" applyFont="1" applyFill="1" applyBorder="1" applyAlignment="1" applyProtection="1">
      <alignment horizontal="center" vertical="center"/>
    </xf>
    <xf numFmtId="0" fontId="2" fillId="0" borderId="47" xfId="0" applyFont="1" applyBorder="1" applyAlignment="1" applyProtection="1">
      <alignment horizontal="center" vertical="center" wrapText="1"/>
    </xf>
    <xf numFmtId="165" fontId="9" fillId="2" borderId="23" xfId="0" applyNumberFormat="1" applyFont="1" applyFill="1" applyBorder="1" applyAlignment="1" applyProtection="1">
      <alignment horizontal="center" vertical="center"/>
    </xf>
    <xf numFmtId="0" fontId="2" fillId="0" borderId="48" xfId="0" applyFont="1" applyBorder="1" applyAlignment="1" applyProtection="1">
      <alignment horizontal="center" vertical="center" wrapText="1"/>
    </xf>
    <xf numFmtId="165" fontId="9" fillId="2" borderId="30" xfId="0" applyNumberFormat="1" applyFont="1" applyFill="1" applyBorder="1" applyAlignment="1" applyProtection="1">
      <alignment horizontal="center" vertical="center"/>
    </xf>
    <xf numFmtId="0" fontId="0" fillId="0" borderId="48" xfId="0" applyBorder="1" applyAlignment="1" applyProtection="1">
      <alignment horizontal="center" vertical="center" wrapText="1"/>
    </xf>
    <xf numFmtId="0" fontId="0" fillId="0" borderId="0" xfId="0" applyBorder="1" applyProtection="1"/>
    <xf numFmtId="164" fontId="0" fillId="8" borderId="37" xfId="0" applyNumberFormat="1" applyFill="1" applyBorder="1" applyAlignment="1" applyProtection="1">
      <alignment horizontal="center" vertical="center"/>
    </xf>
    <xf numFmtId="0" fontId="0" fillId="8" borderId="37" xfId="0" applyFill="1" applyBorder="1" applyAlignment="1" applyProtection="1">
      <alignment horizontal="center" vertical="center"/>
    </xf>
    <xf numFmtId="0" fontId="0" fillId="0" borderId="0" xfId="0" applyBorder="1" applyAlignment="1" applyProtection="1">
      <alignment horizontal="center" vertical="center" wrapText="1"/>
    </xf>
    <xf numFmtId="165" fontId="8" fillId="6" borderId="44" xfId="0" applyNumberFormat="1" applyFont="1" applyFill="1" applyBorder="1" applyAlignment="1" applyProtection="1">
      <alignment horizontal="center" vertical="center" wrapText="1"/>
      <protection locked="0"/>
    </xf>
  </cellXfs>
  <cellStyles count="1">
    <cellStyle name="Standard"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E668"/>
      <color rgb="FF0594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219075</xdr:colOff>
      <xdr:row>1</xdr:row>
      <xdr:rowOff>19050</xdr:rowOff>
    </xdr:from>
    <xdr:to>
      <xdr:col>7</xdr:col>
      <xdr:colOff>276225</xdr:colOff>
      <xdr:row>1</xdr:row>
      <xdr:rowOff>590550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0" y="114300"/>
          <a:ext cx="3781425"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609601</xdr:colOff>
      <xdr:row>1</xdr:row>
      <xdr:rowOff>9525</xdr:rowOff>
    </xdr:from>
    <xdr:to>
      <xdr:col>7</xdr:col>
      <xdr:colOff>676275</xdr:colOff>
      <xdr:row>1</xdr:row>
      <xdr:rowOff>733425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8826" y="95250"/>
          <a:ext cx="4295774"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1</xdr:row>
      <xdr:rowOff>28575</xdr:rowOff>
    </xdr:from>
    <xdr:to>
      <xdr:col>7</xdr:col>
      <xdr:colOff>295274</xdr:colOff>
      <xdr:row>1</xdr:row>
      <xdr:rowOff>600075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6975" y="66675"/>
          <a:ext cx="3809999" cy="5715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B1:M33"/>
  <sheetViews>
    <sheetView showGridLines="0" tabSelected="1" workbookViewId="0">
      <selection activeCell="I10" sqref="I10"/>
    </sheetView>
  </sheetViews>
  <sheetFormatPr baseColWidth="10" defaultRowHeight="15" x14ac:dyDescent="0.25"/>
  <cols>
    <col min="1" max="1" width="10.7109375" style="89" customWidth="1"/>
    <col min="2" max="2" width="3.28515625" style="89" customWidth="1"/>
    <col min="3" max="3" width="19.85546875" style="89" customWidth="1"/>
    <col min="4" max="4" width="13.85546875" style="89" customWidth="1"/>
    <col min="5" max="5" width="16.7109375" style="89" customWidth="1"/>
    <col min="6" max="6" width="12.5703125" style="89" customWidth="1"/>
    <col min="7" max="7" width="12.7109375" style="89" bestFit="1" customWidth="1"/>
    <col min="8" max="8" width="16" style="89" customWidth="1"/>
    <col min="9" max="9" width="10.85546875" style="89" customWidth="1"/>
    <col min="10" max="10" width="2.85546875" style="89" customWidth="1"/>
    <col min="11" max="11" width="5.140625" style="89" customWidth="1"/>
    <col min="12" max="12" width="12.85546875" style="89" customWidth="1"/>
    <col min="13" max="257" width="11.42578125" style="89"/>
    <col min="258" max="258" width="7.28515625" style="89" customWidth="1"/>
    <col min="259" max="259" width="19.85546875" style="89" customWidth="1"/>
    <col min="260" max="260" width="13.85546875" style="89" customWidth="1"/>
    <col min="261" max="261" width="14.5703125" style="89" customWidth="1"/>
    <col min="262" max="262" width="8" style="89" customWidth="1"/>
    <col min="263" max="263" width="12.7109375" style="89" bestFit="1" customWidth="1"/>
    <col min="264" max="264" width="16" style="89" customWidth="1"/>
    <col min="265" max="265" width="10.85546875" style="89" customWidth="1"/>
    <col min="266" max="266" width="9" style="89" customWidth="1"/>
    <col min="267" max="267" width="17" style="89" customWidth="1"/>
    <col min="268" max="268" width="12.85546875" style="89" customWidth="1"/>
    <col min="269" max="513" width="11.42578125" style="89"/>
    <col min="514" max="514" width="7.28515625" style="89" customWidth="1"/>
    <col min="515" max="515" width="19.85546875" style="89" customWidth="1"/>
    <col min="516" max="516" width="13.85546875" style="89" customWidth="1"/>
    <col min="517" max="517" width="14.5703125" style="89" customWidth="1"/>
    <col min="518" max="518" width="8" style="89" customWidth="1"/>
    <col min="519" max="519" width="12.7109375" style="89" bestFit="1" customWidth="1"/>
    <col min="520" max="520" width="16" style="89" customWidth="1"/>
    <col min="521" max="521" width="10.85546875" style="89" customWidth="1"/>
    <col min="522" max="522" width="9" style="89" customWidth="1"/>
    <col min="523" max="523" width="17" style="89" customWidth="1"/>
    <col min="524" max="524" width="12.85546875" style="89" customWidth="1"/>
    <col min="525" max="769" width="11.42578125" style="89"/>
    <col min="770" max="770" width="7.28515625" style="89" customWidth="1"/>
    <col min="771" max="771" width="19.85546875" style="89" customWidth="1"/>
    <col min="772" max="772" width="13.85546875" style="89" customWidth="1"/>
    <col min="773" max="773" width="14.5703125" style="89" customWidth="1"/>
    <col min="774" max="774" width="8" style="89" customWidth="1"/>
    <col min="775" max="775" width="12.7109375" style="89" bestFit="1" customWidth="1"/>
    <col min="776" max="776" width="16" style="89" customWidth="1"/>
    <col min="777" max="777" width="10.85546875" style="89" customWidth="1"/>
    <col min="778" max="778" width="9" style="89" customWidth="1"/>
    <col min="779" max="779" width="17" style="89" customWidth="1"/>
    <col min="780" max="780" width="12.85546875" style="89" customWidth="1"/>
    <col min="781" max="1025" width="11.42578125" style="89"/>
    <col min="1026" max="1026" width="7.28515625" style="89" customWidth="1"/>
    <col min="1027" max="1027" width="19.85546875" style="89" customWidth="1"/>
    <col min="1028" max="1028" width="13.85546875" style="89" customWidth="1"/>
    <col min="1029" max="1029" width="14.5703125" style="89" customWidth="1"/>
    <col min="1030" max="1030" width="8" style="89" customWidth="1"/>
    <col min="1031" max="1031" width="12.7109375" style="89" bestFit="1" customWidth="1"/>
    <col min="1032" max="1032" width="16" style="89" customWidth="1"/>
    <col min="1033" max="1033" width="10.85546875" style="89" customWidth="1"/>
    <col min="1034" max="1034" width="9" style="89" customWidth="1"/>
    <col min="1035" max="1035" width="17" style="89" customWidth="1"/>
    <col min="1036" max="1036" width="12.85546875" style="89" customWidth="1"/>
    <col min="1037" max="1281" width="11.42578125" style="89"/>
    <col min="1282" max="1282" width="7.28515625" style="89" customWidth="1"/>
    <col min="1283" max="1283" width="19.85546875" style="89" customWidth="1"/>
    <col min="1284" max="1284" width="13.85546875" style="89" customWidth="1"/>
    <col min="1285" max="1285" width="14.5703125" style="89" customWidth="1"/>
    <col min="1286" max="1286" width="8" style="89" customWidth="1"/>
    <col min="1287" max="1287" width="12.7109375" style="89" bestFit="1" customWidth="1"/>
    <col min="1288" max="1288" width="16" style="89" customWidth="1"/>
    <col min="1289" max="1289" width="10.85546875" style="89" customWidth="1"/>
    <col min="1290" max="1290" width="9" style="89" customWidth="1"/>
    <col min="1291" max="1291" width="17" style="89" customWidth="1"/>
    <col min="1292" max="1292" width="12.85546875" style="89" customWidth="1"/>
    <col min="1293" max="1537" width="11.42578125" style="89"/>
    <col min="1538" max="1538" width="7.28515625" style="89" customWidth="1"/>
    <col min="1539" max="1539" width="19.85546875" style="89" customWidth="1"/>
    <col min="1540" max="1540" width="13.85546875" style="89" customWidth="1"/>
    <col min="1541" max="1541" width="14.5703125" style="89" customWidth="1"/>
    <col min="1542" max="1542" width="8" style="89" customWidth="1"/>
    <col min="1543" max="1543" width="12.7109375" style="89" bestFit="1" customWidth="1"/>
    <col min="1544" max="1544" width="16" style="89" customWidth="1"/>
    <col min="1545" max="1545" width="10.85546875" style="89" customWidth="1"/>
    <col min="1546" max="1546" width="9" style="89" customWidth="1"/>
    <col min="1547" max="1547" width="17" style="89" customWidth="1"/>
    <col min="1548" max="1548" width="12.85546875" style="89" customWidth="1"/>
    <col min="1549" max="1793" width="11.42578125" style="89"/>
    <col min="1794" max="1794" width="7.28515625" style="89" customWidth="1"/>
    <col min="1795" max="1795" width="19.85546875" style="89" customWidth="1"/>
    <col min="1796" max="1796" width="13.85546875" style="89" customWidth="1"/>
    <col min="1797" max="1797" width="14.5703125" style="89" customWidth="1"/>
    <col min="1798" max="1798" width="8" style="89" customWidth="1"/>
    <col min="1799" max="1799" width="12.7109375" style="89" bestFit="1" customWidth="1"/>
    <col min="1800" max="1800" width="16" style="89" customWidth="1"/>
    <col min="1801" max="1801" width="10.85546875" style="89" customWidth="1"/>
    <col min="1802" max="1802" width="9" style="89" customWidth="1"/>
    <col min="1803" max="1803" width="17" style="89" customWidth="1"/>
    <col min="1804" max="1804" width="12.85546875" style="89" customWidth="1"/>
    <col min="1805" max="2049" width="11.42578125" style="89"/>
    <col min="2050" max="2050" width="7.28515625" style="89" customWidth="1"/>
    <col min="2051" max="2051" width="19.85546875" style="89" customWidth="1"/>
    <col min="2052" max="2052" width="13.85546875" style="89" customWidth="1"/>
    <col min="2053" max="2053" width="14.5703125" style="89" customWidth="1"/>
    <col min="2054" max="2054" width="8" style="89" customWidth="1"/>
    <col min="2055" max="2055" width="12.7109375" style="89" bestFit="1" customWidth="1"/>
    <col min="2056" max="2056" width="16" style="89" customWidth="1"/>
    <col min="2057" max="2057" width="10.85546875" style="89" customWidth="1"/>
    <col min="2058" max="2058" width="9" style="89" customWidth="1"/>
    <col min="2059" max="2059" width="17" style="89" customWidth="1"/>
    <col min="2060" max="2060" width="12.85546875" style="89" customWidth="1"/>
    <col min="2061" max="2305" width="11.42578125" style="89"/>
    <col min="2306" max="2306" width="7.28515625" style="89" customWidth="1"/>
    <col min="2307" max="2307" width="19.85546875" style="89" customWidth="1"/>
    <col min="2308" max="2308" width="13.85546875" style="89" customWidth="1"/>
    <col min="2309" max="2309" width="14.5703125" style="89" customWidth="1"/>
    <col min="2310" max="2310" width="8" style="89" customWidth="1"/>
    <col min="2311" max="2311" width="12.7109375" style="89" bestFit="1" customWidth="1"/>
    <col min="2312" max="2312" width="16" style="89" customWidth="1"/>
    <col min="2313" max="2313" width="10.85546875" style="89" customWidth="1"/>
    <col min="2314" max="2314" width="9" style="89" customWidth="1"/>
    <col min="2315" max="2315" width="17" style="89" customWidth="1"/>
    <col min="2316" max="2316" width="12.85546875" style="89" customWidth="1"/>
    <col min="2317" max="2561" width="11.42578125" style="89"/>
    <col min="2562" max="2562" width="7.28515625" style="89" customWidth="1"/>
    <col min="2563" max="2563" width="19.85546875" style="89" customWidth="1"/>
    <col min="2564" max="2564" width="13.85546875" style="89" customWidth="1"/>
    <col min="2565" max="2565" width="14.5703125" style="89" customWidth="1"/>
    <col min="2566" max="2566" width="8" style="89" customWidth="1"/>
    <col min="2567" max="2567" width="12.7109375" style="89" bestFit="1" customWidth="1"/>
    <col min="2568" max="2568" width="16" style="89" customWidth="1"/>
    <col min="2569" max="2569" width="10.85546875" style="89" customWidth="1"/>
    <col min="2570" max="2570" width="9" style="89" customWidth="1"/>
    <col min="2571" max="2571" width="17" style="89" customWidth="1"/>
    <col min="2572" max="2572" width="12.85546875" style="89" customWidth="1"/>
    <col min="2573" max="2817" width="11.42578125" style="89"/>
    <col min="2818" max="2818" width="7.28515625" style="89" customWidth="1"/>
    <col min="2819" max="2819" width="19.85546875" style="89" customWidth="1"/>
    <col min="2820" max="2820" width="13.85546875" style="89" customWidth="1"/>
    <col min="2821" max="2821" width="14.5703125" style="89" customWidth="1"/>
    <col min="2822" max="2822" width="8" style="89" customWidth="1"/>
    <col min="2823" max="2823" width="12.7109375" style="89" bestFit="1" customWidth="1"/>
    <col min="2824" max="2824" width="16" style="89" customWidth="1"/>
    <col min="2825" max="2825" width="10.85546875" style="89" customWidth="1"/>
    <col min="2826" max="2826" width="9" style="89" customWidth="1"/>
    <col min="2827" max="2827" width="17" style="89" customWidth="1"/>
    <col min="2828" max="2828" width="12.85546875" style="89" customWidth="1"/>
    <col min="2829" max="3073" width="11.42578125" style="89"/>
    <col min="3074" max="3074" width="7.28515625" style="89" customWidth="1"/>
    <col min="3075" max="3075" width="19.85546875" style="89" customWidth="1"/>
    <col min="3076" max="3076" width="13.85546875" style="89" customWidth="1"/>
    <col min="3077" max="3077" width="14.5703125" style="89" customWidth="1"/>
    <col min="3078" max="3078" width="8" style="89" customWidth="1"/>
    <col min="3079" max="3079" width="12.7109375" style="89" bestFit="1" customWidth="1"/>
    <col min="3080" max="3080" width="16" style="89" customWidth="1"/>
    <col min="3081" max="3081" width="10.85546875" style="89" customWidth="1"/>
    <col min="3082" max="3082" width="9" style="89" customWidth="1"/>
    <col min="3083" max="3083" width="17" style="89" customWidth="1"/>
    <col min="3084" max="3084" width="12.85546875" style="89" customWidth="1"/>
    <col min="3085" max="3329" width="11.42578125" style="89"/>
    <col min="3330" max="3330" width="7.28515625" style="89" customWidth="1"/>
    <col min="3331" max="3331" width="19.85546875" style="89" customWidth="1"/>
    <col min="3332" max="3332" width="13.85546875" style="89" customWidth="1"/>
    <col min="3333" max="3333" width="14.5703125" style="89" customWidth="1"/>
    <col min="3334" max="3334" width="8" style="89" customWidth="1"/>
    <col min="3335" max="3335" width="12.7109375" style="89" bestFit="1" customWidth="1"/>
    <col min="3336" max="3336" width="16" style="89" customWidth="1"/>
    <col min="3337" max="3337" width="10.85546875" style="89" customWidth="1"/>
    <col min="3338" max="3338" width="9" style="89" customWidth="1"/>
    <col min="3339" max="3339" width="17" style="89" customWidth="1"/>
    <col min="3340" max="3340" width="12.85546875" style="89" customWidth="1"/>
    <col min="3341" max="3585" width="11.42578125" style="89"/>
    <col min="3586" max="3586" width="7.28515625" style="89" customWidth="1"/>
    <col min="3587" max="3587" width="19.85546875" style="89" customWidth="1"/>
    <col min="3588" max="3588" width="13.85546875" style="89" customWidth="1"/>
    <col min="3589" max="3589" width="14.5703125" style="89" customWidth="1"/>
    <col min="3590" max="3590" width="8" style="89" customWidth="1"/>
    <col min="3591" max="3591" width="12.7109375" style="89" bestFit="1" customWidth="1"/>
    <col min="3592" max="3592" width="16" style="89" customWidth="1"/>
    <col min="3593" max="3593" width="10.85546875" style="89" customWidth="1"/>
    <col min="3594" max="3594" width="9" style="89" customWidth="1"/>
    <col min="3595" max="3595" width="17" style="89" customWidth="1"/>
    <col min="3596" max="3596" width="12.85546875" style="89" customWidth="1"/>
    <col min="3597" max="3841" width="11.42578125" style="89"/>
    <col min="3842" max="3842" width="7.28515625" style="89" customWidth="1"/>
    <col min="3843" max="3843" width="19.85546875" style="89" customWidth="1"/>
    <col min="3844" max="3844" width="13.85546875" style="89" customWidth="1"/>
    <col min="3845" max="3845" width="14.5703125" style="89" customWidth="1"/>
    <col min="3846" max="3846" width="8" style="89" customWidth="1"/>
    <col min="3847" max="3847" width="12.7109375" style="89" bestFit="1" customWidth="1"/>
    <col min="3848" max="3848" width="16" style="89" customWidth="1"/>
    <col min="3849" max="3849" width="10.85546875" style="89" customWidth="1"/>
    <col min="3850" max="3850" width="9" style="89" customWidth="1"/>
    <col min="3851" max="3851" width="17" style="89" customWidth="1"/>
    <col min="3852" max="3852" width="12.85546875" style="89" customWidth="1"/>
    <col min="3853" max="4097" width="11.42578125" style="89"/>
    <col min="4098" max="4098" width="7.28515625" style="89" customWidth="1"/>
    <col min="4099" max="4099" width="19.85546875" style="89" customWidth="1"/>
    <col min="4100" max="4100" width="13.85546875" style="89" customWidth="1"/>
    <col min="4101" max="4101" width="14.5703125" style="89" customWidth="1"/>
    <col min="4102" max="4102" width="8" style="89" customWidth="1"/>
    <col min="4103" max="4103" width="12.7109375" style="89" bestFit="1" customWidth="1"/>
    <col min="4104" max="4104" width="16" style="89" customWidth="1"/>
    <col min="4105" max="4105" width="10.85546875" style="89" customWidth="1"/>
    <col min="4106" max="4106" width="9" style="89" customWidth="1"/>
    <col min="4107" max="4107" width="17" style="89" customWidth="1"/>
    <col min="4108" max="4108" width="12.85546875" style="89" customWidth="1"/>
    <col min="4109" max="4353" width="11.42578125" style="89"/>
    <col min="4354" max="4354" width="7.28515625" style="89" customWidth="1"/>
    <col min="4355" max="4355" width="19.85546875" style="89" customWidth="1"/>
    <col min="4356" max="4356" width="13.85546875" style="89" customWidth="1"/>
    <col min="4357" max="4357" width="14.5703125" style="89" customWidth="1"/>
    <col min="4358" max="4358" width="8" style="89" customWidth="1"/>
    <col min="4359" max="4359" width="12.7109375" style="89" bestFit="1" customWidth="1"/>
    <col min="4360" max="4360" width="16" style="89" customWidth="1"/>
    <col min="4361" max="4361" width="10.85546875" style="89" customWidth="1"/>
    <col min="4362" max="4362" width="9" style="89" customWidth="1"/>
    <col min="4363" max="4363" width="17" style="89" customWidth="1"/>
    <col min="4364" max="4364" width="12.85546875" style="89" customWidth="1"/>
    <col min="4365" max="4609" width="11.42578125" style="89"/>
    <col min="4610" max="4610" width="7.28515625" style="89" customWidth="1"/>
    <col min="4611" max="4611" width="19.85546875" style="89" customWidth="1"/>
    <col min="4612" max="4612" width="13.85546875" style="89" customWidth="1"/>
    <col min="4613" max="4613" width="14.5703125" style="89" customWidth="1"/>
    <col min="4614" max="4614" width="8" style="89" customWidth="1"/>
    <col min="4615" max="4615" width="12.7109375" style="89" bestFit="1" customWidth="1"/>
    <col min="4616" max="4616" width="16" style="89" customWidth="1"/>
    <col min="4617" max="4617" width="10.85546875" style="89" customWidth="1"/>
    <col min="4618" max="4618" width="9" style="89" customWidth="1"/>
    <col min="4619" max="4619" width="17" style="89" customWidth="1"/>
    <col min="4620" max="4620" width="12.85546875" style="89" customWidth="1"/>
    <col min="4621" max="4865" width="11.42578125" style="89"/>
    <col min="4866" max="4866" width="7.28515625" style="89" customWidth="1"/>
    <col min="4867" max="4867" width="19.85546875" style="89" customWidth="1"/>
    <col min="4868" max="4868" width="13.85546875" style="89" customWidth="1"/>
    <col min="4869" max="4869" width="14.5703125" style="89" customWidth="1"/>
    <col min="4870" max="4870" width="8" style="89" customWidth="1"/>
    <col min="4871" max="4871" width="12.7109375" style="89" bestFit="1" customWidth="1"/>
    <col min="4872" max="4872" width="16" style="89" customWidth="1"/>
    <col min="4873" max="4873" width="10.85546875" style="89" customWidth="1"/>
    <col min="4874" max="4874" width="9" style="89" customWidth="1"/>
    <col min="4875" max="4875" width="17" style="89" customWidth="1"/>
    <col min="4876" max="4876" width="12.85546875" style="89" customWidth="1"/>
    <col min="4877" max="5121" width="11.42578125" style="89"/>
    <col min="5122" max="5122" width="7.28515625" style="89" customWidth="1"/>
    <col min="5123" max="5123" width="19.85546875" style="89" customWidth="1"/>
    <col min="5124" max="5124" width="13.85546875" style="89" customWidth="1"/>
    <col min="5125" max="5125" width="14.5703125" style="89" customWidth="1"/>
    <col min="5126" max="5126" width="8" style="89" customWidth="1"/>
    <col min="5127" max="5127" width="12.7109375" style="89" bestFit="1" customWidth="1"/>
    <col min="5128" max="5128" width="16" style="89" customWidth="1"/>
    <col min="5129" max="5129" width="10.85546875" style="89" customWidth="1"/>
    <col min="5130" max="5130" width="9" style="89" customWidth="1"/>
    <col min="5131" max="5131" width="17" style="89" customWidth="1"/>
    <col min="5132" max="5132" width="12.85546875" style="89" customWidth="1"/>
    <col min="5133" max="5377" width="11.42578125" style="89"/>
    <col min="5378" max="5378" width="7.28515625" style="89" customWidth="1"/>
    <col min="5379" max="5379" width="19.85546875" style="89" customWidth="1"/>
    <col min="5380" max="5380" width="13.85546875" style="89" customWidth="1"/>
    <col min="5381" max="5381" width="14.5703125" style="89" customWidth="1"/>
    <col min="5382" max="5382" width="8" style="89" customWidth="1"/>
    <col min="5383" max="5383" width="12.7109375" style="89" bestFit="1" customWidth="1"/>
    <col min="5384" max="5384" width="16" style="89" customWidth="1"/>
    <col min="5385" max="5385" width="10.85546875" style="89" customWidth="1"/>
    <col min="5386" max="5386" width="9" style="89" customWidth="1"/>
    <col min="5387" max="5387" width="17" style="89" customWidth="1"/>
    <col min="5388" max="5388" width="12.85546875" style="89" customWidth="1"/>
    <col min="5389" max="5633" width="11.42578125" style="89"/>
    <col min="5634" max="5634" width="7.28515625" style="89" customWidth="1"/>
    <col min="5635" max="5635" width="19.85546875" style="89" customWidth="1"/>
    <col min="5636" max="5636" width="13.85546875" style="89" customWidth="1"/>
    <col min="5637" max="5637" width="14.5703125" style="89" customWidth="1"/>
    <col min="5638" max="5638" width="8" style="89" customWidth="1"/>
    <col min="5639" max="5639" width="12.7109375" style="89" bestFit="1" customWidth="1"/>
    <col min="5640" max="5640" width="16" style="89" customWidth="1"/>
    <col min="5641" max="5641" width="10.85546875" style="89" customWidth="1"/>
    <col min="5642" max="5642" width="9" style="89" customWidth="1"/>
    <col min="5643" max="5643" width="17" style="89" customWidth="1"/>
    <col min="5644" max="5644" width="12.85546875" style="89" customWidth="1"/>
    <col min="5645" max="5889" width="11.42578125" style="89"/>
    <col min="5890" max="5890" width="7.28515625" style="89" customWidth="1"/>
    <col min="5891" max="5891" width="19.85546875" style="89" customWidth="1"/>
    <col min="5892" max="5892" width="13.85546875" style="89" customWidth="1"/>
    <col min="5893" max="5893" width="14.5703125" style="89" customWidth="1"/>
    <col min="5894" max="5894" width="8" style="89" customWidth="1"/>
    <col min="5895" max="5895" width="12.7109375" style="89" bestFit="1" customWidth="1"/>
    <col min="5896" max="5896" width="16" style="89" customWidth="1"/>
    <col min="5897" max="5897" width="10.85546875" style="89" customWidth="1"/>
    <col min="5898" max="5898" width="9" style="89" customWidth="1"/>
    <col min="5899" max="5899" width="17" style="89" customWidth="1"/>
    <col min="5900" max="5900" width="12.85546875" style="89" customWidth="1"/>
    <col min="5901" max="6145" width="11.42578125" style="89"/>
    <col min="6146" max="6146" width="7.28515625" style="89" customWidth="1"/>
    <col min="6147" max="6147" width="19.85546875" style="89" customWidth="1"/>
    <col min="6148" max="6148" width="13.85546875" style="89" customWidth="1"/>
    <col min="6149" max="6149" width="14.5703125" style="89" customWidth="1"/>
    <col min="6150" max="6150" width="8" style="89" customWidth="1"/>
    <col min="6151" max="6151" width="12.7109375" style="89" bestFit="1" customWidth="1"/>
    <col min="6152" max="6152" width="16" style="89" customWidth="1"/>
    <col min="6153" max="6153" width="10.85546875" style="89" customWidth="1"/>
    <col min="6154" max="6154" width="9" style="89" customWidth="1"/>
    <col min="6155" max="6155" width="17" style="89" customWidth="1"/>
    <col min="6156" max="6156" width="12.85546875" style="89" customWidth="1"/>
    <col min="6157" max="6401" width="11.42578125" style="89"/>
    <col min="6402" max="6402" width="7.28515625" style="89" customWidth="1"/>
    <col min="6403" max="6403" width="19.85546875" style="89" customWidth="1"/>
    <col min="6404" max="6404" width="13.85546875" style="89" customWidth="1"/>
    <col min="6405" max="6405" width="14.5703125" style="89" customWidth="1"/>
    <col min="6406" max="6406" width="8" style="89" customWidth="1"/>
    <col min="6407" max="6407" width="12.7109375" style="89" bestFit="1" customWidth="1"/>
    <col min="6408" max="6408" width="16" style="89" customWidth="1"/>
    <col min="6409" max="6409" width="10.85546875" style="89" customWidth="1"/>
    <col min="6410" max="6410" width="9" style="89" customWidth="1"/>
    <col min="6411" max="6411" width="17" style="89" customWidth="1"/>
    <col min="6412" max="6412" width="12.85546875" style="89" customWidth="1"/>
    <col min="6413" max="6657" width="11.42578125" style="89"/>
    <col min="6658" max="6658" width="7.28515625" style="89" customWidth="1"/>
    <col min="6659" max="6659" width="19.85546875" style="89" customWidth="1"/>
    <col min="6660" max="6660" width="13.85546875" style="89" customWidth="1"/>
    <col min="6661" max="6661" width="14.5703125" style="89" customWidth="1"/>
    <col min="6662" max="6662" width="8" style="89" customWidth="1"/>
    <col min="6663" max="6663" width="12.7109375" style="89" bestFit="1" customWidth="1"/>
    <col min="6664" max="6664" width="16" style="89" customWidth="1"/>
    <col min="6665" max="6665" width="10.85546875" style="89" customWidth="1"/>
    <col min="6666" max="6666" width="9" style="89" customWidth="1"/>
    <col min="6667" max="6667" width="17" style="89" customWidth="1"/>
    <col min="6668" max="6668" width="12.85546875" style="89" customWidth="1"/>
    <col min="6669" max="6913" width="11.42578125" style="89"/>
    <col min="6914" max="6914" width="7.28515625" style="89" customWidth="1"/>
    <col min="6915" max="6915" width="19.85546875" style="89" customWidth="1"/>
    <col min="6916" max="6916" width="13.85546875" style="89" customWidth="1"/>
    <col min="6917" max="6917" width="14.5703125" style="89" customWidth="1"/>
    <col min="6918" max="6918" width="8" style="89" customWidth="1"/>
    <col min="6919" max="6919" width="12.7109375" style="89" bestFit="1" customWidth="1"/>
    <col min="6920" max="6920" width="16" style="89" customWidth="1"/>
    <col min="6921" max="6921" width="10.85546875" style="89" customWidth="1"/>
    <col min="6922" max="6922" width="9" style="89" customWidth="1"/>
    <col min="6923" max="6923" width="17" style="89" customWidth="1"/>
    <col min="6924" max="6924" width="12.85546875" style="89" customWidth="1"/>
    <col min="6925" max="7169" width="11.42578125" style="89"/>
    <col min="7170" max="7170" width="7.28515625" style="89" customWidth="1"/>
    <col min="7171" max="7171" width="19.85546875" style="89" customWidth="1"/>
    <col min="7172" max="7172" width="13.85546875" style="89" customWidth="1"/>
    <col min="7173" max="7173" width="14.5703125" style="89" customWidth="1"/>
    <col min="7174" max="7174" width="8" style="89" customWidth="1"/>
    <col min="7175" max="7175" width="12.7109375" style="89" bestFit="1" customWidth="1"/>
    <col min="7176" max="7176" width="16" style="89" customWidth="1"/>
    <col min="7177" max="7177" width="10.85546875" style="89" customWidth="1"/>
    <col min="7178" max="7178" width="9" style="89" customWidth="1"/>
    <col min="7179" max="7179" width="17" style="89" customWidth="1"/>
    <col min="7180" max="7180" width="12.85546875" style="89" customWidth="1"/>
    <col min="7181" max="7425" width="11.42578125" style="89"/>
    <col min="7426" max="7426" width="7.28515625" style="89" customWidth="1"/>
    <col min="7427" max="7427" width="19.85546875" style="89" customWidth="1"/>
    <col min="7428" max="7428" width="13.85546875" style="89" customWidth="1"/>
    <col min="7429" max="7429" width="14.5703125" style="89" customWidth="1"/>
    <col min="7430" max="7430" width="8" style="89" customWidth="1"/>
    <col min="7431" max="7431" width="12.7109375" style="89" bestFit="1" customWidth="1"/>
    <col min="7432" max="7432" width="16" style="89" customWidth="1"/>
    <col min="7433" max="7433" width="10.85546875" style="89" customWidth="1"/>
    <col min="7434" max="7434" width="9" style="89" customWidth="1"/>
    <col min="7435" max="7435" width="17" style="89" customWidth="1"/>
    <col min="7436" max="7436" width="12.85546875" style="89" customWidth="1"/>
    <col min="7437" max="7681" width="11.42578125" style="89"/>
    <col min="7682" max="7682" width="7.28515625" style="89" customWidth="1"/>
    <col min="7683" max="7683" width="19.85546875" style="89" customWidth="1"/>
    <col min="7684" max="7684" width="13.85546875" style="89" customWidth="1"/>
    <col min="7685" max="7685" width="14.5703125" style="89" customWidth="1"/>
    <col min="7686" max="7686" width="8" style="89" customWidth="1"/>
    <col min="7687" max="7687" width="12.7109375" style="89" bestFit="1" customWidth="1"/>
    <col min="7688" max="7688" width="16" style="89" customWidth="1"/>
    <col min="7689" max="7689" width="10.85546875" style="89" customWidth="1"/>
    <col min="7690" max="7690" width="9" style="89" customWidth="1"/>
    <col min="7691" max="7691" width="17" style="89" customWidth="1"/>
    <col min="7692" max="7692" width="12.85546875" style="89" customWidth="1"/>
    <col min="7693" max="7937" width="11.42578125" style="89"/>
    <col min="7938" max="7938" width="7.28515625" style="89" customWidth="1"/>
    <col min="7939" max="7939" width="19.85546875" style="89" customWidth="1"/>
    <col min="7940" max="7940" width="13.85546875" style="89" customWidth="1"/>
    <col min="7941" max="7941" width="14.5703125" style="89" customWidth="1"/>
    <col min="7942" max="7942" width="8" style="89" customWidth="1"/>
    <col min="7943" max="7943" width="12.7109375" style="89" bestFit="1" customWidth="1"/>
    <col min="7944" max="7944" width="16" style="89" customWidth="1"/>
    <col min="7945" max="7945" width="10.85546875" style="89" customWidth="1"/>
    <col min="7946" max="7946" width="9" style="89" customWidth="1"/>
    <col min="7947" max="7947" width="17" style="89" customWidth="1"/>
    <col min="7948" max="7948" width="12.85546875" style="89" customWidth="1"/>
    <col min="7949" max="8193" width="11.42578125" style="89"/>
    <col min="8194" max="8194" width="7.28515625" style="89" customWidth="1"/>
    <col min="8195" max="8195" width="19.85546875" style="89" customWidth="1"/>
    <col min="8196" max="8196" width="13.85546875" style="89" customWidth="1"/>
    <col min="8197" max="8197" width="14.5703125" style="89" customWidth="1"/>
    <col min="8198" max="8198" width="8" style="89" customWidth="1"/>
    <col min="8199" max="8199" width="12.7109375" style="89" bestFit="1" customWidth="1"/>
    <col min="8200" max="8200" width="16" style="89" customWidth="1"/>
    <col min="8201" max="8201" width="10.85546875" style="89" customWidth="1"/>
    <col min="8202" max="8202" width="9" style="89" customWidth="1"/>
    <col min="8203" max="8203" width="17" style="89" customWidth="1"/>
    <col min="8204" max="8204" width="12.85546875" style="89" customWidth="1"/>
    <col min="8205" max="8449" width="11.42578125" style="89"/>
    <col min="8450" max="8450" width="7.28515625" style="89" customWidth="1"/>
    <col min="8451" max="8451" width="19.85546875" style="89" customWidth="1"/>
    <col min="8452" max="8452" width="13.85546875" style="89" customWidth="1"/>
    <col min="8453" max="8453" width="14.5703125" style="89" customWidth="1"/>
    <col min="8454" max="8454" width="8" style="89" customWidth="1"/>
    <col min="8455" max="8455" width="12.7109375" style="89" bestFit="1" customWidth="1"/>
    <col min="8456" max="8456" width="16" style="89" customWidth="1"/>
    <col min="8457" max="8457" width="10.85546875" style="89" customWidth="1"/>
    <col min="8458" max="8458" width="9" style="89" customWidth="1"/>
    <col min="8459" max="8459" width="17" style="89" customWidth="1"/>
    <col min="8460" max="8460" width="12.85546875" style="89" customWidth="1"/>
    <col min="8461" max="8705" width="11.42578125" style="89"/>
    <col min="8706" max="8706" width="7.28515625" style="89" customWidth="1"/>
    <col min="8707" max="8707" width="19.85546875" style="89" customWidth="1"/>
    <col min="8708" max="8708" width="13.85546875" style="89" customWidth="1"/>
    <col min="8709" max="8709" width="14.5703125" style="89" customWidth="1"/>
    <col min="8710" max="8710" width="8" style="89" customWidth="1"/>
    <col min="8711" max="8711" width="12.7109375" style="89" bestFit="1" customWidth="1"/>
    <col min="8712" max="8712" width="16" style="89" customWidth="1"/>
    <col min="8713" max="8713" width="10.85546875" style="89" customWidth="1"/>
    <col min="8714" max="8714" width="9" style="89" customWidth="1"/>
    <col min="8715" max="8715" width="17" style="89" customWidth="1"/>
    <col min="8716" max="8716" width="12.85546875" style="89" customWidth="1"/>
    <col min="8717" max="8961" width="11.42578125" style="89"/>
    <col min="8962" max="8962" width="7.28515625" style="89" customWidth="1"/>
    <col min="8963" max="8963" width="19.85546875" style="89" customWidth="1"/>
    <col min="8964" max="8964" width="13.85546875" style="89" customWidth="1"/>
    <col min="8965" max="8965" width="14.5703125" style="89" customWidth="1"/>
    <col min="8966" max="8966" width="8" style="89" customWidth="1"/>
    <col min="8967" max="8967" width="12.7109375" style="89" bestFit="1" customWidth="1"/>
    <col min="8968" max="8968" width="16" style="89" customWidth="1"/>
    <col min="8969" max="8969" width="10.85546875" style="89" customWidth="1"/>
    <col min="8970" max="8970" width="9" style="89" customWidth="1"/>
    <col min="8971" max="8971" width="17" style="89" customWidth="1"/>
    <col min="8972" max="8972" width="12.85546875" style="89" customWidth="1"/>
    <col min="8973" max="9217" width="11.42578125" style="89"/>
    <col min="9218" max="9218" width="7.28515625" style="89" customWidth="1"/>
    <col min="9219" max="9219" width="19.85546875" style="89" customWidth="1"/>
    <col min="9220" max="9220" width="13.85546875" style="89" customWidth="1"/>
    <col min="9221" max="9221" width="14.5703125" style="89" customWidth="1"/>
    <col min="9222" max="9222" width="8" style="89" customWidth="1"/>
    <col min="9223" max="9223" width="12.7109375" style="89" bestFit="1" customWidth="1"/>
    <col min="9224" max="9224" width="16" style="89" customWidth="1"/>
    <col min="9225" max="9225" width="10.85546875" style="89" customWidth="1"/>
    <col min="9226" max="9226" width="9" style="89" customWidth="1"/>
    <col min="9227" max="9227" width="17" style="89" customWidth="1"/>
    <col min="9228" max="9228" width="12.85546875" style="89" customWidth="1"/>
    <col min="9229" max="9473" width="11.42578125" style="89"/>
    <col min="9474" max="9474" width="7.28515625" style="89" customWidth="1"/>
    <col min="9475" max="9475" width="19.85546875" style="89" customWidth="1"/>
    <col min="9476" max="9476" width="13.85546875" style="89" customWidth="1"/>
    <col min="9477" max="9477" width="14.5703125" style="89" customWidth="1"/>
    <col min="9478" max="9478" width="8" style="89" customWidth="1"/>
    <col min="9479" max="9479" width="12.7109375" style="89" bestFit="1" customWidth="1"/>
    <col min="9480" max="9480" width="16" style="89" customWidth="1"/>
    <col min="9481" max="9481" width="10.85546875" style="89" customWidth="1"/>
    <col min="9482" max="9482" width="9" style="89" customWidth="1"/>
    <col min="9483" max="9483" width="17" style="89" customWidth="1"/>
    <col min="9484" max="9484" width="12.85546875" style="89" customWidth="1"/>
    <col min="9485" max="9729" width="11.42578125" style="89"/>
    <col min="9730" max="9730" width="7.28515625" style="89" customWidth="1"/>
    <col min="9731" max="9731" width="19.85546875" style="89" customWidth="1"/>
    <col min="9732" max="9732" width="13.85546875" style="89" customWidth="1"/>
    <col min="9733" max="9733" width="14.5703125" style="89" customWidth="1"/>
    <col min="9734" max="9734" width="8" style="89" customWidth="1"/>
    <col min="9735" max="9735" width="12.7109375" style="89" bestFit="1" customWidth="1"/>
    <col min="9736" max="9736" width="16" style="89" customWidth="1"/>
    <col min="9737" max="9737" width="10.85546875" style="89" customWidth="1"/>
    <col min="9738" max="9738" width="9" style="89" customWidth="1"/>
    <col min="9739" max="9739" width="17" style="89" customWidth="1"/>
    <col min="9740" max="9740" width="12.85546875" style="89" customWidth="1"/>
    <col min="9741" max="9985" width="11.42578125" style="89"/>
    <col min="9986" max="9986" width="7.28515625" style="89" customWidth="1"/>
    <col min="9987" max="9987" width="19.85546875" style="89" customWidth="1"/>
    <col min="9988" max="9988" width="13.85546875" style="89" customWidth="1"/>
    <col min="9989" max="9989" width="14.5703125" style="89" customWidth="1"/>
    <col min="9990" max="9990" width="8" style="89" customWidth="1"/>
    <col min="9991" max="9991" width="12.7109375" style="89" bestFit="1" customWidth="1"/>
    <col min="9992" max="9992" width="16" style="89" customWidth="1"/>
    <col min="9993" max="9993" width="10.85546875" style="89" customWidth="1"/>
    <col min="9994" max="9994" width="9" style="89" customWidth="1"/>
    <col min="9995" max="9995" width="17" style="89" customWidth="1"/>
    <col min="9996" max="9996" width="12.85546875" style="89" customWidth="1"/>
    <col min="9997" max="10241" width="11.42578125" style="89"/>
    <col min="10242" max="10242" width="7.28515625" style="89" customWidth="1"/>
    <col min="10243" max="10243" width="19.85546875" style="89" customWidth="1"/>
    <col min="10244" max="10244" width="13.85546875" style="89" customWidth="1"/>
    <col min="10245" max="10245" width="14.5703125" style="89" customWidth="1"/>
    <col min="10246" max="10246" width="8" style="89" customWidth="1"/>
    <col min="10247" max="10247" width="12.7109375" style="89" bestFit="1" customWidth="1"/>
    <col min="10248" max="10248" width="16" style="89" customWidth="1"/>
    <col min="10249" max="10249" width="10.85546875" style="89" customWidth="1"/>
    <col min="10250" max="10250" width="9" style="89" customWidth="1"/>
    <col min="10251" max="10251" width="17" style="89" customWidth="1"/>
    <col min="10252" max="10252" width="12.85546875" style="89" customWidth="1"/>
    <col min="10253" max="10497" width="11.42578125" style="89"/>
    <col min="10498" max="10498" width="7.28515625" style="89" customWidth="1"/>
    <col min="10499" max="10499" width="19.85546875" style="89" customWidth="1"/>
    <col min="10500" max="10500" width="13.85546875" style="89" customWidth="1"/>
    <col min="10501" max="10501" width="14.5703125" style="89" customWidth="1"/>
    <col min="10502" max="10502" width="8" style="89" customWidth="1"/>
    <col min="10503" max="10503" width="12.7109375" style="89" bestFit="1" customWidth="1"/>
    <col min="10504" max="10504" width="16" style="89" customWidth="1"/>
    <col min="10505" max="10505" width="10.85546875" style="89" customWidth="1"/>
    <col min="10506" max="10506" width="9" style="89" customWidth="1"/>
    <col min="10507" max="10507" width="17" style="89" customWidth="1"/>
    <col min="10508" max="10508" width="12.85546875" style="89" customWidth="1"/>
    <col min="10509" max="10753" width="11.42578125" style="89"/>
    <col min="10754" max="10754" width="7.28515625" style="89" customWidth="1"/>
    <col min="10755" max="10755" width="19.85546875" style="89" customWidth="1"/>
    <col min="10756" max="10756" width="13.85546875" style="89" customWidth="1"/>
    <col min="10757" max="10757" width="14.5703125" style="89" customWidth="1"/>
    <col min="10758" max="10758" width="8" style="89" customWidth="1"/>
    <col min="10759" max="10759" width="12.7109375" style="89" bestFit="1" customWidth="1"/>
    <col min="10760" max="10760" width="16" style="89" customWidth="1"/>
    <col min="10761" max="10761" width="10.85546875" style="89" customWidth="1"/>
    <col min="10762" max="10762" width="9" style="89" customWidth="1"/>
    <col min="10763" max="10763" width="17" style="89" customWidth="1"/>
    <col min="10764" max="10764" width="12.85546875" style="89" customWidth="1"/>
    <col min="10765" max="11009" width="11.42578125" style="89"/>
    <col min="11010" max="11010" width="7.28515625" style="89" customWidth="1"/>
    <col min="11011" max="11011" width="19.85546875" style="89" customWidth="1"/>
    <col min="11012" max="11012" width="13.85546875" style="89" customWidth="1"/>
    <col min="11013" max="11013" width="14.5703125" style="89" customWidth="1"/>
    <col min="11014" max="11014" width="8" style="89" customWidth="1"/>
    <col min="11015" max="11015" width="12.7109375" style="89" bestFit="1" customWidth="1"/>
    <col min="11016" max="11016" width="16" style="89" customWidth="1"/>
    <col min="11017" max="11017" width="10.85546875" style="89" customWidth="1"/>
    <col min="11018" max="11018" width="9" style="89" customWidth="1"/>
    <col min="11019" max="11019" width="17" style="89" customWidth="1"/>
    <col min="11020" max="11020" width="12.85546875" style="89" customWidth="1"/>
    <col min="11021" max="11265" width="11.42578125" style="89"/>
    <col min="11266" max="11266" width="7.28515625" style="89" customWidth="1"/>
    <col min="11267" max="11267" width="19.85546875" style="89" customWidth="1"/>
    <col min="11268" max="11268" width="13.85546875" style="89" customWidth="1"/>
    <col min="11269" max="11269" width="14.5703125" style="89" customWidth="1"/>
    <col min="11270" max="11270" width="8" style="89" customWidth="1"/>
    <col min="11271" max="11271" width="12.7109375" style="89" bestFit="1" customWidth="1"/>
    <col min="11272" max="11272" width="16" style="89" customWidth="1"/>
    <col min="11273" max="11273" width="10.85546875" style="89" customWidth="1"/>
    <col min="11274" max="11274" width="9" style="89" customWidth="1"/>
    <col min="11275" max="11275" width="17" style="89" customWidth="1"/>
    <col min="11276" max="11276" width="12.85546875" style="89" customWidth="1"/>
    <col min="11277" max="11521" width="11.42578125" style="89"/>
    <col min="11522" max="11522" width="7.28515625" style="89" customWidth="1"/>
    <col min="11523" max="11523" width="19.85546875" style="89" customWidth="1"/>
    <col min="11524" max="11524" width="13.85546875" style="89" customWidth="1"/>
    <col min="11525" max="11525" width="14.5703125" style="89" customWidth="1"/>
    <col min="11526" max="11526" width="8" style="89" customWidth="1"/>
    <col min="11527" max="11527" width="12.7109375" style="89" bestFit="1" customWidth="1"/>
    <col min="11528" max="11528" width="16" style="89" customWidth="1"/>
    <col min="11529" max="11529" width="10.85546875" style="89" customWidth="1"/>
    <col min="11530" max="11530" width="9" style="89" customWidth="1"/>
    <col min="11531" max="11531" width="17" style="89" customWidth="1"/>
    <col min="11532" max="11532" width="12.85546875" style="89" customWidth="1"/>
    <col min="11533" max="11777" width="11.42578125" style="89"/>
    <col min="11778" max="11778" width="7.28515625" style="89" customWidth="1"/>
    <col min="11779" max="11779" width="19.85546875" style="89" customWidth="1"/>
    <col min="11780" max="11780" width="13.85546875" style="89" customWidth="1"/>
    <col min="11781" max="11781" width="14.5703125" style="89" customWidth="1"/>
    <col min="11782" max="11782" width="8" style="89" customWidth="1"/>
    <col min="11783" max="11783" width="12.7109375" style="89" bestFit="1" customWidth="1"/>
    <col min="11784" max="11784" width="16" style="89" customWidth="1"/>
    <col min="11785" max="11785" width="10.85546875" style="89" customWidth="1"/>
    <col min="11786" max="11786" width="9" style="89" customWidth="1"/>
    <col min="11787" max="11787" width="17" style="89" customWidth="1"/>
    <col min="11788" max="11788" width="12.85546875" style="89" customWidth="1"/>
    <col min="11789" max="12033" width="11.42578125" style="89"/>
    <col min="12034" max="12034" width="7.28515625" style="89" customWidth="1"/>
    <col min="12035" max="12035" width="19.85546875" style="89" customWidth="1"/>
    <col min="12036" max="12036" width="13.85546875" style="89" customWidth="1"/>
    <col min="12037" max="12037" width="14.5703125" style="89" customWidth="1"/>
    <col min="12038" max="12038" width="8" style="89" customWidth="1"/>
    <col min="12039" max="12039" width="12.7109375" style="89" bestFit="1" customWidth="1"/>
    <col min="12040" max="12040" width="16" style="89" customWidth="1"/>
    <col min="12041" max="12041" width="10.85546875" style="89" customWidth="1"/>
    <col min="12042" max="12042" width="9" style="89" customWidth="1"/>
    <col min="12043" max="12043" width="17" style="89" customWidth="1"/>
    <col min="12044" max="12044" width="12.85546875" style="89" customWidth="1"/>
    <col min="12045" max="12289" width="11.42578125" style="89"/>
    <col min="12290" max="12290" width="7.28515625" style="89" customWidth="1"/>
    <col min="12291" max="12291" width="19.85546875" style="89" customWidth="1"/>
    <col min="12292" max="12292" width="13.85546875" style="89" customWidth="1"/>
    <col min="12293" max="12293" width="14.5703125" style="89" customWidth="1"/>
    <col min="12294" max="12294" width="8" style="89" customWidth="1"/>
    <col min="12295" max="12295" width="12.7109375" style="89" bestFit="1" customWidth="1"/>
    <col min="12296" max="12296" width="16" style="89" customWidth="1"/>
    <col min="12297" max="12297" width="10.85546875" style="89" customWidth="1"/>
    <col min="12298" max="12298" width="9" style="89" customWidth="1"/>
    <col min="12299" max="12299" width="17" style="89" customWidth="1"/>
    <col min="12300" max="12300" width="12.85546875" style="89" customWidth="1"/>
    <col min="12301" max="12545" width="11.42578125" style="89"/>
    <col min="12546" max="12546" width="7.28515625" style="89" customWidth="1"/>
    <col min="12547" max="12547" width="19.85546875" style="89" customWidth="1"/>
    <col min="12548" max="12548" width="13.85546875" style="89" customWidth="1"/>
    <col min="12549" max="12549" width="14.5703125" style="89" customWidth="1"/>
    <col min="12550" max="12550" width="8" style="89" customWidth="1"/>
    <col min="12551" max="12551" width="12.7109375" style="89" bestFit="1" customWidth="1"/>
    <col min="12552" max="12552" width="16" style="89" customWidth="1"/>
    <col min="12553" max="12553" width="10.85546875" style="89" customWidth="1"/>
    <col min="12554" max="12554" width="9" style="89" customWidth="1"/>
    <col min="12555" max="12555" width="17" style="89" customWidth="1"/>
    <col min="12556" max="12556" width="12.85546875" style="89" customWidth="1"/>
    <col min="12557" max="12801" width="11.42578125" style="89"/>
    <col min="12802" max="12802" width="7.28515625" style="89" customWidth="1"/>
    <col min="12803" max="12803" width="19.85546875" style="89" customWidth="1"/>
    <col min="12804" max="12804" width="13.85546875" style="89" customWidth="1"/>
    <col min="12805" max="12805" width="14.5703125" style="89" customWidth="1"/>
    <col min="12806" max="12806" width="8" style="89" customWidth="1"/>
    <col min="12807" max="12807" width="12.7109375" style="89" bestFit="1" customWidth="1"/>
    <col min="12808" max="12808" width="16" style="89" customWidth="1"/>
    <col min="12809" max="12809" width="10.85546875" style="89" customWidth="1"/>
    <col min="12810" max="12810" width="9" style="89" customWidth="1"/>
    <col min="12811" max="12811" width="17" style="89" customWidth="1"/>
    <col min="12812" max="12812" width="12.85546875" style="89" customWidth="1"/>
    <col min="12813" max="13057" width="11.42578125" style="89"/>
    <col min="13058" max="13058" width="7.28515625" style="89" customWidth="1"/>
    <col min="13059" max="13059" width="19.85546875" style="89" customWidth="1"/>
    <col min="13060" max="13060" width="13.85546875" style="89" customWidth="1"/>
    <col min="13061" max="13061" width="14.5703125" style="89" customWidth="1"/>
    <col min="13062" max="13062" width="8" style="89" customWidth="1"/>
    <col min="13063" max="13063" width="12.7109375" style="89" bestFit="1" customWidth="1"/>
    <col min="13064" max="13064" width="16" style="89" customWidth="1"/>
    <col min="13065" max="13065" width="10.85546875" style="89" customWidth="1"/>
    <col min="13066" max="13066" width="9" style="89" customWidth="1"/>
    <col min="13067" max="13067" width="17" style="89" customWidth="1"/>
    <col min="13068" max="13068" width="12.85546875" style="89" customWidth="1"/>
    <col min="13069" max="13313" width="11.42578125" style="89"/>
    <col min="13314" max="13314" width="7.28515625" style="89" customWidth="1"/>
    <col min="13315" max="13315" width="19.85546875" style="89" customWidth="1"/>
    <col min="13316" max="13316" width="13.85546875" style="89" customWidth="1"/>
    <col min="13317" max="13317" width="14.5703125" style="89" customWidth="1"/>
    <col min="13318" max="13318" width="8" style="89" customWidth="1"/>
    <col min="13319" max="13319" width="12.7109375" style="89" bestFit="1" customWidth="1"/>
    <col min="13320" max="13320" width="16" style="89" customWidth="1"/>
    <col min="13321" max="13321" width="10.85546875" style="89" customWidth="1"/>
    <col min="13322" max="13322" width="9" style="89" customWidth="1"/>
    <col min="13323" max="13323" width="17" style="89" customWidth="1"/>
    <col min="13324" max="13324" width="12.85546875" style="89" customWidth="1"/>
    <col min="13325" max="13569" width="11.42578125" style="89"/>
    <col min="13570" max="13570" width="7.28515625" style="89" customWidth="1"/>
    <col min="13571" max="13571" width="19.85546875" style="89" customWidth="1"/>
    <col min="13572" max="13572" width="13.85546875" style="89" customWidth="1"/>
    <col min="13573" max="13573" width="14.5703125" style="89" customWidth="1"/>
    <col min="13574" max="13574" width="8" style="89" customWidth="1"/>
    <col min="13575" max="13575" width="12.7109375" style="89" bestFit="1" customWidth="1"/>
    <col min="13576" max="13576" width="16" style="89" customWidth="1"/>
    <col min="13577" max="13577" width="10.85546875" style="89" customWidth="1"/>
    <col min="13578" max="13578" width="9" style="89" customWidth="1"/>
    <col min="13579" max="13579" width="17" style="89" customWidth="1"/>
    <col min="13580" max="13580" width="12.85546875" style="89" customWidth="1"/>
    <col min="13581" max="13825" width="11.42578125" style="89"/>
    <col min="13826" max="13826" width="7.28515625" style="89" customWidth="1"/>
    <col min="13827" max="13827" width="19.85546875" style="89" customWidth="1"/>
    <col min="13828" max="13828" width="13.85546875" style="89" customWidth="1"/>
    <col min="13829" max="13829" width="14.5703125" style="89" customWidth="1"/>
    <col min="13830" max="13830" width="8" style="89" customWidth="1"/>
    <col min="13831" max="13831" width="12.7109375" style="89" bestFit="1" customWidth="1"/>
    <col min="13832" max="13832" width="16" style="89" customWidth="1"/>
    <col min="13833" max="13833" width="10.85546875" style="89" customWidth="1"/>
    <col min="13834" max="13834" width="9" style="89" customWidth="1"/>
    <col min="13835" max="13835" width="17" style="89" customWidth="1"/>
    <col min="13836" max="13836" width="12.85546875" style="89" customWidth="1"/>
    <col min="13837" max="14081" width="11.42578125" style="89"/>
    <col min="14082" max="14082" width="7.28515625" style="89" customWidth="1"/>
    <col min="14083" max="14083" width="19.85546875" style="89" customWidth="1"/>
    <col min="14084" max="14084" width="13.85546875" style="89" customWidth="1"/>
    <col min="14085" max="14085" width="14.5703125" style="89" customWidth="1"/>
    <col min="14086" max="14086" width="8" style="89" customWidth="1"/>
    <col min="14087" max="14087" width="12.7109375" style="89" bestFit="1" customWidth="1"/>
    <col min="14088" max="14088" width="16" style="89" customWidth="1"/>
    <col min="14089" max="14089" width="10.85546875" style="89" customWidth="1"/>
    <col min="14090" max="14090" width="9" style="89" customWidth="1"/>
    <col min="14091" max="14091" width="17" style="89" customWidth="1"/>
    <col min="14092" max="14092" width="12.85546875" style="89" customWidth="1"/>
    <col min="14093" max="14337" width="11.42578125" style="89"/>
    <col min="14338" max="14338" width="7.28515625" style="89" customWidth="1"/>
    <col min="14339" max="14339" width="19.85546875" style="89" customWidth="1"/>
    <col min="14340" max="14340" width="13.85546875" style="89" customWidth="1"/>
    <col min="14341" max="14341" width="14.5703125" style="89" customWidth="1"/>
    <col min="14342" max="14342" width="8" style="89" customWidth="1"/>
    <col min="14343" max="14343" width="12.7109375" style="89" bestFit="1" customWidth="1"/>
    <col min="14344" max="14344" width="16" style="89" customWidth="1"/>
    <col min="14345" max="14345" width="10.85546875" style="89" customWidth="1"/>
    <col min="14346" max="14346" width="9" style="89" customWidth="1"/>
    <col min="14347" max="14347" width="17" style="89" customWidth="1"/>
    <col min="14348" max="14348" width="12.85546875" style="89" customWidth="1"/>
    <col min="14349" max="14593" width="11.42578125" style="89"/>
    <col min="14594" max="14594" width="7.28515625" style="89" customWidth="1"/>
    <col min="14595" max="14595" width="19.85546875" style="89" customWidth="1"/>
    <col min="14596" max="14596" width="13.85546875" style="89" customWidth="1"/>
    <col min="14597" max="14597" width="14.5703125" style="89" customWidth="1"/>
    <col min="14598" max="14598" width="8" style="89" customWidth="1"/>
    <col min="14599" max="14599" width="12.7109375" style="89" bestFit="1" customWidth="1"/>
    <col min="14600" max="14600" width="16" style="89" customWidth="1"/>
    <col min="14601" max="14601" width="10.85546875" style="89" customWidth="1"/>
    <col min="14602" max="14602" width="9" style="89" customWidth="1"/>
    <col min="14603" max="14603" width="17" style="89" customWidth="1"/>
    <col min="14604" max="14604" width="12.85546875" style="89" customWidth="1"/>
    <col min="14605" max="14849" width="11.42578125" style="89"/>
    <col min="14850" max="14850" width="7.28515625" style="89" customWidth="1"/>
    <col min="14851" max="14851" width="19.85546875" style="89" customWidth="1"/>
    <col min="14852" max="14852" width="13.85546875" style="89" customWidth="1"/>
    <col min="14853" max="14853" width="14.5703125" style="89" customWidth="1"/>
    <col min="14854" max="14854" width="8" style="89" customWidth="1"/>
    <col min="14855" max="14855" width="12.7109375" style="89" bestFit="1" customWidth="1"/>
    <col min="14856" max="14856" width="16" style="89" customWidth="1"/>
    <col min="14857" max="14857" width="10.85546875" style="89" customWidth="1"/>
    <col min="14858" max="14858" width="9" style="89" customWidth="1"/>
    <col min="14859" max="14859" width="17" style="89" customWidth="1"/>
    <col min="14860" max="14860" width="12.85546875" style="89" customWidth="1"/>
    <col min="14861" max="15105" width="11.42578125" style="89"/>
    <col min="15106" max="15106" width="7.28515625" style="89" customWidth="1"/>
    <col min="15107" max="15107" width="19.85546875" style="89" customWidth="1"/>
    <col min="15108" max="15108" width="13.85546875" style="89" customWidth="1"/>
    <col min="15109" max="15109" width="14.5703125" style="89" customWidth="1"/>
    <col min="15110" max="15110" width="8" style="89" customWidth="1"/>
    <col min="15111" max="15111" width="12.7109375" style="89" bestFit="1" customWidth="1"/>
    <col min="15112" max="15112" width="16" style="89" customWidth="1"/>
    <col min="15113" max="15113" width="10.85546875" style="89" customWidth="1"/>
    <col min="15114" max="15114" width="9" style="89" customWidth="1"/>
    <col min="15115" max="15115" width="17" style="89" customWidth="1"/>
    <col min="15116" max="15116" width="12.85546875" style="89" customWidth="1"/>
    <col min="15117" max="15361" width="11.42578125" style="89"/>
    <col min="15362" max="15362" width="7.28515625" style="89" customWidth="1"/>
    <col min="15363" max="15363" width="19.85546875" style="89" customWidth="1"/>
    <col min="15364" max="15364" width="13.85546875" style="89" customWidth="1"/>
    <col min="15365" max="15365" width="14.5703125" style="89" customWidth="1"/>
    <col min="15366" max="15366" width="8" style="89" customWidth="1"/>
    <col min="15367" max="15367" width="12.7109375" style="89" bestFit="1" customWidth="1"/>
    <col min="15368" max="15368" width="16" style="89" customWidth="1"/>
    <col min="15369" max="15369" width="10.85546875" style="89" customWidth="1"/>
    <col min="15370" max="15370" width="9" style="89" customWidth="1"/>
    <col min="15371" max="15371" width="17" style="89" customWidth="1"/>
    <col min="15372" max="15372" width="12.85546875" style="89" customWidth="1"/>
    <col min="15373" max="15617" width="11.42578125" style="89"/>
    <col min="15618" max="15618" width="7.28515625" style="89" customWidth="1"/>
    <col min="15619" max="15619" width="19.85546875" style="89" customWidth="1"/>
    <col min="15620" max="15620" width="13.85546875" style="89" customWidth="1"/>
    <col min="15621" max="15621" width="14.5703125" style="89" customWidth="1"/>
    <col min="15622" max="15622" width="8" style="89" customWidth="1"/>
    <col min="15623" max="15623" width="12.7109375" style="89" bestFit="1" customWidth="1"/>
    <col min="15624" max="15624" width="16" style="89" customWidth="1"/>
    <col min="15625" max="15625" width="10.85546875" style="89" customWidth="1"/>
    <col min="15626" max="15626" width="9" style="89" customWidth="1"/>
    <col min="15627" max="15627" width="17" style="89" customWidth="1"/>
    <col min="15628" max="15628" width="12.85546875" style="89" customWidth="1"/>
    <col min="15629" max="15873" width="11.42578125" style="89"/>
    <col min="15874" max="15874" width="7.28515625" style="89" customWidth="1"/>
    <col min="15875" max="15875" width="19.85546875" style="89" customWidth="1"/>
    <col min="15876" max="15876" width="13.85546875" style="89" customWidth="1"/>
    <col min="15877" max="15877" width="14.5703125" style="89" customWidth="1"/>
    <col min="15878" max="15878" width="8" style="89" customWidth="1"/>
    <col min="15879" max="15879" width="12.7109375" style="89" bestFit="1" customWidth="1"/>
    <col min="15880" max="15880" width="16" style="89" customWidth="1"/>
    <col min="15881" max="15881" width="10.85546875" style="89" customWidth="1"/>
    <col min="15882" max="15882" width="9" style="89" customWidth="1"/>
    <col min="15883" max="15883" width="17" style="89" customWidth="1"/>
    <col min="15884" max="15884" width="12.85546875" style="89" customWidth="1"/>
    <col min="15885" max="16129" width="11.42578125" style="89"/>
    <col min="16130" max="16130" width="7.28515625" style="89" customWidth="1"/>
    <col min="16131" max="16131" width="19.85546875" style="89" customWidth="1"/>
    <col min="16132" max="16132" width="13.85546875" style="89" customWidth="1"/>
    <col min="16133" max="16133" width="14.5703125" style="89" customWidth="1"/>
    <col min="16134" max="16134" width="8" style="89" customWidth="1"/>
    <col min="16135" max="16135" width="12.7109375" style="89" bestFit="1" customWidth="1"/>
    <col min="16136" max="16136" width="16" style="89" customWidth="1"/>
    <col min="16137" max="16137" width="10.85546875" style="89" customWidth="1"/>
    <col min="16138" max="16138" width="9" style="89" customWidth="1"/>
    <col min="16139" max="16139" width="17" style="89" customWidth="1"/>
    <col min="16140" max="16140" width="12.85546875" style="89" customWidth="1"/>
    <col min="16141" max="16384" width="11.42578125" style="89"/>
  </cols>
  <sheetData>
    <row r="1" spans="2:13" ht="3" customHeight="1" x14ac:dyDescent="0.25"/>
    <row r="2" spans="2:13" ht="48.75" customHeight="1" x14ac:dyDescent="0.25"/>
    <row r="3" spans="2:13" ht="18" customHeight="1" x14ac:dyDescent="0.25">
      <c r="B3" s="90" t="s">
        <v>42</v>
      </c>
      <c r="C3" s="90"/>
      <c r="D3" s="90"/>
      <c r="E3" s="90"/>
      <c r="F3" s="90"/>
      <c r="G3" s="90"/>
      <c r="H3" s="90"/>
      <c r="I3" s="90"/>
      <c r="J3" s="90"/>
    </row>
    <row r="4" spans="2:13" ht="18" customHeight="1" x14ac:dyDescent="0.25"/>
    <row r="5" spans="2:13" ht="24.75" customHeight="1" x14ac:dyDescent="0.25">
      <c r="B5" s="60"/>
      <c r="C5" s="61"/>
      <c r="D5" s="62"/>
      <c r="E5" s="63" t="s">
        <v>40</v>
      </c>
      <c r="F5" s="63"/>
      <c r="G5" s="62"/>
      <c r="H5" s="62"/>
      <c r="I5" s="62"/>
      <c r="J5" s="64"/>
    </row>
    <row r="6" spans="2:13" ht="6.75" customHeight="1" thickBot="1" x14ac:dyDescent="0.3">
      <c r="B6" s="65"/>
      <c r="C6" s="66"/>
      <c r="D6" s="66"/>
      <c r="E6" s="66"/>
      <c r="F6" s="66"/>
      <c r="G6" s="66"/>
      <c r="H6" s="66"/>
      <c r="I6" s="66"/>
      <c r="J6" s="67"/>
    </row>
    <row r="7" spans="2:13" ht="15.75" thickBot="1" x14ac:dyDescent="0.3">
      <c r="B7" s="65"/>
      <c r="C7" s="16" t="s">
        <v>0</v>
      </c>
      <c r="D7" s="68"/>
      <c r="E7" s="66"/>
      <c r="F7" s="66"/>
      <c r="G7" s="16" t="s">
        <v>1</v>
      </c>
      <c r="H7" s="69"/>
      <c r="I7" s="68"/>
      <c r="J7" s="67"/>
    </row>
    <row r="8" spans="2:13" ht="15.75" thickBot="1" x14ac:dyDescent="0.3">
      <c r="B8" s="65"/>
      <c r="C8" s="70"/>
      <c r="D8" s="71"/>
      <c r="E8" s="71"/>
      <c r="F8" s="71"/>
      <c r="G8" s="71"/>
      <c r="H8" s="71"/>
      <c r="I8" s="71"/>
      <c r="J8" s="72"/>
      <c r="K8" s="83"/>
      <c r="L8" s="83"/>
    </row>
    <row r="9" spans="2:13" ht="32.25" customHeight="1" thickBot="1" x14ac:dyDescent="0.3">
      <c r="B9" s="65"/>
      <c r="C9" s="73" t="s">
        <v>20</v>
      </c>
      <c r="D9" s="25" t="s">
        <v>2</v>
      </c>
      <c r="E9" s="71"/>
      <c r="F9" s="71"/>
      <c r="G9" s="27" t="s">
        <v>3</v>
      </c>
      <c r="H9" s="28" t="s">
        <v>4</v>
      </c>
      <c r="I9" s="29" t="s">
        <v>5</v>
      </c>
      <c r="J9" s="72"/>
      <c r="K9" s="83"/>
      <c r="L9" s="83"/>
    </row>
    <row r="10" spans="2:13" ht="36.75" customHeight="1" thickBot="1" x14ac:dyDescent="0.3">
      <c r="B10" s="65"/>
      <c r="C10" s="74" t="s">
        <v>21</v>
      </c>
      <c r="D10" s="1">
        <v>100</v>
      </c>
      <c r="E10" s="71"/>
      <c r="F10" s="71"/>
      <c r="G10" s="2">
        <v>970</v>
      </c>
      <c r="H10" s="3">
        <v>28</v>
      </c>
      <c r="I10" s="4">
        <v>25</v>
      </c>
      <c r="J10" s="72"/>
      <c r="K10" s="83"/>
      <c r="L10" s="83"/>
    </row>
    <row r="11" spans="2:13" ht="9.75" customHeight="1" x14ac:dyDescent="0.25">
      <c r="B11" s="75"/>
      <c r="C11" s="76"/>
      <c r="D11" s="79"/>
      <c r="E11" s="80"/>
      <c r="F11" s="80"/>
      <c r="G11" s="81"/>
      <c r="H11" s="81"/>
      <c r="I11" s="81"/>
      <c r="J11" s="82"/>
      <c r="K11" s="83"/>
      <c r="L11" s="83"/>
    </row>
    <row r="12" spans="2:13" ht="15.75" customHeight="1" x14ac:dyDescent="0.25">
      <c r="B12" s="77"/>
      <c r="C12" s="78"/>
      <c r="D12" s="84"/>
      <c r="E12" s="85"/>
      <c r="F12" s="85"/>
      <c r="G12" s="86"/>
      <c r="H12" s="86"/>
      <c r="I12" s="86"/>
      <c r="J12" s="85"/>
      <c r="K12" s="83"/>
      <c r="L12" s="83"/>
    </row>
    <row r="13" spans="2:13" ht="26.25" customHeight="1" x14ac:dyDescent="0.25">
      <c r="B13" s="5"/>
      <c r="C13" s="6"/>
      <c r="D13" s="7"/>
      <c r="E13" s="8" t="s">
        <v>41</v>
      </c>
      <c r="F13" s="9"/>
      <c r="G13" s="10"/>
      <c r="H13" s="10"/>
      <c r="I13" s="10"/>
      <c r="J13" s="11"/>
      <c r="K13" s="83"/>
      <c r="L13" s="83"/>
    </row>
    <row r="14" spans="2:13" ht="7.5" customHeight="1" thickBot="1" x14ac:dyDescent="0.3">
      <c r="B14" s="12"/>
      <c r="C14" s="13"/>
      <c r="D14" s="14"/>
      <c r="E14" s="14"/>
      <c r="F14" s="14"/>
      <c r="G14" s="14"/>
      <c r="H14" s="14"/>
      <c r="I14" s="14"/>
      <c r="J14" s="15"/>
      <c r="K14" s="83"/>
      <c r="L14" s="83"/>
      <c r="M14" s="91"/>
    </row>
    <row r="15" spans="2:13" ht="15.75" thickBot="1" x14ac:dyDescent="0.3">
      <c r="B15" s="12"/>
      <c r="C15" s="16" t="s">
        <v>6</v>
      </c>
      <c r="D15" s="17"/>
      <c r="E15" s="18"/>
      <c r="F15" s="14"/>
      <c r="G15" s="19" t="s">
        <v>7</v>
      </c>
      <c r="H15" s="17"/>
      <c r="I15" s="18"/>
      <c r="J15" s="15"/>
      <c r="K15" s="92"/>
      <c r="L15" s="92"/>
      <c r="M15" s="93"/>
    </row>
    <row r="16" spans="2:13" ht="15.75" thickBot="1" x14ac:dyDescent="0.3">
      <c r="B16" s="12"/>
      <c r="C16" s="20"/>
      <c r="D16" s="21"/>
      <c r="E16" s="21"/>
      <c r="F16" s="21"/>
      <c r="G16" s="21"/>
      <c r="H16" s="21"/>
      <c r="I16" s="21"/>
      <c r="J16" s="22"/>
      <c r="K16" s="92"/>
      <c r="L16" s="92"/>
      <c r="M16" s="91"/>
    </row>
    <row r="17" spans="2:13" ht="30" customHeight="1" thickBot="1" x14ac:dyDescent="0.3">
      <c r="B17" s="12"/>
      <c r="C17" s="23" t="s">
        <v>8</v>
      </c>
      <c r="D17" s="24" t="s">
        <v>2</v>
      </c>
      <c r="E17" s="25" t="s">
        <v>19</v>
      </c>
      <c r="F17" s="26"/>
      <c r="G17" s="27" t="s">
        <v>3</v>
      </c>
      <c r="H17" s="28" t="s">
        <v>4</v>
      </c>
      <c r="I17" s="29" t="s">
        <v>5</v>
      </c>
      <c r="J17" s="15"/>
      <c r="K17" s="83"/>
      <c r="L17" s="83"/>
      <c r="M17" s="91"/>
    </row>
    <row r="18" spans="2:13" ht="28.5" customHeight="1" x14ac:dyDescent="0.25">
      <c r="B18" s="12"/>
      <c r="C18" s="30" t="s">
        <v>9</v>
      </c>
      <c r="D18" s="31">
        <f>$D10*E18</f>
        <v>106.88862628840978</v>
      </c>
      <c r="E18" s="32">
        <f>1013/(G10-(I10*(2.408*10^11*(300/(H10+273.15))^5 *EXP(-22.644*(300/(H10+273.15))))/100))*((H10+273)/293)^0.5</f>
        <v>1.0688862628840978</v>
      </c>
      <c r="F18" s="14"/>
      <c r="G18" s="33">
        <v>1013</v>
      </c>
      <c r="H18" s="34">
        <v>20</v>
      </c>
      <c r="I18" s="35">
        <v>0</v>
      </c>
      <c r="J18" s="15"/>
      <c r="K18" s="83"/>
      <c r="L18" s="83"/>
      <c r="M18" s="91"/>
    </row>
    <row r="19" spans="2:13" ht="31.5" customHeight="1" x14ac:dyDescent="0.25">
      <c r="B19" s="12"/>
      <c r="C19" s="36" t="s">
        <v>28</v>
      </c>
      <c r="D19" s="37">
        <f>$D10*E19</f>
        <v>104.31325745978499</v>
      </c>
      <c r="E19" s="38">
        <f>(990/((G10-(I10*(2.408*10^11*(300/(H10+273.15))^5 *EXP(-22.644*(300/(H10+273.15))))/100))))^1.2*((H10+273)/298)^0.6</f>
        <v>1.0431325745978499</v>
      </c>
      <c r="F19" s="14"/>
      <c r="G19" s="39">
        <v>990</v>
      </c>
      <c r="H19" s="40">
        <v>25</v>
      </c>
      <c r="I19" s="41">
        <v>0</v>
      </c>
      <c r="J19" s="15"/>
      <c r="K19" s="83"/>
      <c r="L19" s="83"/>
      <c r="M19" s="91"/>
    </row>
    <row r="20" spans="2:13" ht="25.5" customHeight="1" x14ac:dyDescent="0.25">
      <c r="B20" s="12"/>
      <c r="C20" s="36" t="s">
        <v>10</v>
      </c>
      <c r="D20" s="37">
        <f>$D10*E20</f>
        <v>105.63149496536843</v>
      </c>
      <c r="E20" s="38">
        <f>(G20/((G10-(I10*(2.408*10^11*(300/(H10+273.15))^5 *EXP(-22.644*(300/(H10+273.15))))/100))-10))^1.2*((H10+273)/(273+H20))^0.6</f>
        <v>1.0563149496536843</v>
      </c>
      <c r="F20" s="14"/>
      <c r="G20" s="39">
        <v>990</v>
      </c>
      <c r="H20" s="40">
        <v>25</v>
      </c>
      <c r="I20" s="41">
        <v>0</v>
      </c>
      <c r="J20" s="15"/>
      <c r="K20" s="83"/>
      <c r="L20" s="83"/>
      <c r="M20" s="91"/>
    </row>
    <row r="21" spans="2:13" ht="27.75" customHeight="1" thickBot="1" x14ac:dyDescent="0.3">
      <c r="B21" s="12"/>
      <c r="C21" s="42" t="s">
        <v>11</v>
      </c>
      <c r="D21" s="43">
        <f>$D10*E21</f>
        <v>103.03767795926228</v>
      </c>
      <c r="E21" s="44">
        <f>1.18*(990/$G$10*(($H$10+273)/298)^0.5)-0.18</f>
        <v>1.0303767795926229</v>
      </c>
      <c r="F21" s="14"/>
      <c r="G21" s="45">
        <v>990</v>
      </c>
      <c r="H21" s="46">
        <v>25</v>
      </c>
      <c r="I21" s="47">
        <v>0</v>
      </c>
      <c r="J21" s="15"/>
      <c r="K21" s="83"/>
      <c r="L21" s="83"/>
      <c r="M21" s="91"/>
    </row>
    <row r="22" spans="2:13" ht="27.75" customHeight="1" thickBot="1" x14ac:dyDescent="0.3">
      <c r="B22" s="12"/>
      <c r="C22" s="48"/>
      <c r="D22" s="49"/>
      <c r="E22" s="14"/>
      <c r="F22" s="14"/>
      <c r="G22" s="14"/>
      <c r="H22" s="14"/>
      <c r="I22" s="14"/>
      <c r="J22" s="15"/>
      <c r="K22" s="83"/>
      <c r="L22" s="83"/>
      <c r="M22" s="91"/>
    </row>
    <row r="23" spans="2:13" ht="13.5" customHeight="1" thickBot="1" x14ac:dyDescent="0.3">
      <c r="B23" s="12"/>
      <c r="C23" s="50" t="s">
        <v>12</v>
      </c>
      <c r="D23" s="51"/>
      <c r="E23" s="18"/>
      <c r="F23" s="14"/>
      <c r="G23" s="19" t="s">
        <v>7</v>
      </c>
      <c r="H23" s="17"/>
      <c r="I23" s="18"/>
      <c r="J23" s="15"/>
      <c r="K23" s="92"/>
      <c r="L23" s="92"/>
      <c r="M23" s="93"/>
    </row>
    <row r="24" spans="2:13" ht="13.5" customHeight="1" thickBot="1" x14ac:dyDescent="0.3">
      <c r="B24" s="12"/>
      <c r="C24" s="52"/>
      <c r="D24" s="53"/>
      <c r="E24" s="21"/>
      <c r="F24" s="21"/>
      <c r="G24" s="21"/>
      <c r="H24" s="21"/>
      <c r="I24" s="21"/>
      <c r="J24" s="22"/>
      <c r="K24" s="92"/>
      <c r="L24" s="92"/>
      <c r="M24" s="91"/>
    </row>
    <row r="25" spans="2:13" ht="30.75" customHeight="1" thickBot="1" x14ac:dyDescent="0.3">
      <c r="B25" s="12"/>
      <c r="C25" s="23" t="s">
        <v>8</v>
      </c>
      <c r="D25" s="24" t="s">
        <v>2</v>
      </c>
      <c r="E25" s="25" t="s">
        <v>19</v>
      </c>
      <c r="F25" s="26"/>
      <c r="G25" s="27" t="s">
        <v>3</v>
      </c>
      <c r="H25" s="28" t="s">
        <v>4</v>
      </c>
      <c r="I25" s="29" t="s">
        <v>5</v>
      </c>
      <c r="J25" s="15"/>
      <c r="K25" s="83"/>
      <c r="L25" s="83"/>
      <c r="M25" s="91"/>
    </row>
    <row r="26" spans="2:13" ht="27.75" customHeight="1" x14ac:dyDescent="0.25">
      <c r="B26" s="12"/>
      <c r="C26" s="30" t="s">
        <v>9</v>
      </c>
      <c r="D26" s="31">
        <f>D10*E26</f>
        <v>104.91866968763502</v>
      </c>
      <c r="E26" s="32">
        <f>(1013/(G10-(I10*(2.408*10^11*(300/(H10+273.15))^5 *EXP(-22.644*(300/(H10+273.15))))/100)))^0.65*((H10+273)/293)^0.5</f>
        <v>1.0491866968763501</v>
      </c>
      <c r="F26" s="14"/>
      <c r="G26" s="33">
        <v>1013</v>
      </c>
      <c r="H26" s="34">
        <v>20</v>
      </c>
      <c r="I26" s="35">
        <v>0</v>
      </c>
      <c r="J26" s="15"/>
      <c r="K26" s="83"/>
      <c r="L26" s="83"/>
      <c r="M26" s="91"/>
    </row>
    <row r="27" spans="2:13" ht="27.75" customHeight="1" x14ac:dyDescent="0.25">
      <c r="B27" s="12"/>
      <c r="C27" s="36" t="s">
        <v>28</v>
      </c>
      <c r="D27" s="37">
        <f>D10*E27</f>
        <v>103.16498372176939</v>
      </c>
      <c r="E27" s="38">
        <f>(1000/(G10-(I10*(2.408*10^11*(300/(H10+273.15))^5 *EXP(-22.644*(300/(H10+273.15))))/100)))^0.65*((H10+273)/298)^0.5</f>
        <v>1.0316498372176939</v>
      </c>
      <c r="F27" s="14"/>
      <c r="G27" s="39">
        <v>990</v>
      </c>
      <c r="H27" s="40">
        <v>25</v>
      </c>
      <c r="I27" s="41">
        <v>0</v>
      </c>
      <c r="J27" s="15"/>
      <c r="K27" s="83"/>
      <c r="L27" s="83"/>
      <c r="M27" s="91"/>
    </row>
    <row r="28" spans="2:13" ht="26.25" customHeight="1" thickBot="1" x14ac:dyDescent="0.3">
      <c r="B28" s="12"/>
      <c r="C28" s="54" t="s">
        <v>14</v>
      </c>
      <c r="D28" s="43">
        <f>D10*E28</f>
        <v>102.44258636028749</v>
      </c>
      <c r="E28" s="44">
        <f>(990/(G10-(I10*(2.408*10^11*(300/(H10+273.15))^5 *EXP(-22.644*(300/(H10+273.15))))/100)))^0.7*((H10+273)/298)^0.3</f>
        <v>1.0244258636028749</v>
      </c>
      <c r="F28" s="14"/>
      <c r="G28" s="45">
        <v>990</v>
      </c>
      <c r="H28" s="46">
        <v>25</v>
      </c>
      <c r="I28" s="47">
        <v>0</v>
      </c>
      <c r="J28" s="55"/>
      <c r="K28" s="94"/>
      <c r="L28" s="94"/>
      <c r="M28" s="91"/>
    </row>
    <row r="29" spans="2:13" ht="10.5" customHeight="1" x14ac:dyDescent="0.25">
      <c r="B29" s="56"/>
      <c r="C29" s="57"/>
      <c r="D29" s="58"/>
      <c r="E29" s="58"/>
      <c r="F29" s="58"/>
      <c r="G29" s="58"/>
      <c r="H29" s="58"/>
      <c r="I29" s="58"/>
      <c r="J29" s="59"/>
      <c r="K29" s="94"/>
      <c r="L29" s="94"/>
    </row>
    <row r="31" spans="2:13" x14ac:dyDescent="0.25">
      <c r="C31" s="95" t="s">
        <v>38</v>
      </c>
      <c r="D31" s="91"/>
      <c r="E31" s="91"/>
      <c r="F31" s="91"/>
      <c r="G31" s="91"/>
      <c r="H31" s="91"/>
      <c r="I31" s="91"/>
      <c r="J31" s="91"/>
      <c r="K31" s="91"/>
      <c r="L31" s="91"/>
    </row>
    <row r="32" spans="2:13" ht="321" customHeight="1" x14ac:dyDescent="0.25">
      <c r="C32" s="87" t="s">
        <v>44</v>
      </c>
      <c r="D32" s="88"/>
      <c r="E32" s="88"/>
      <c r="F32" s="88"/>
      <c r="G32" s="88"/>
      <c r="H32" s="88"/>
      <c r="I32" s="88"/>
      <c r="J32" s="88"/>
    </row>
    <row r="33" spans="3:12" x14ac:dyDescent="0.25">
      <c r="C33" s="96"/>
      <c r="D33" s="96"/>
      <c r="E33" s="96"/>
      <c r="F33" s="96"/>
      <c r="G33" s="96"/>
      <c r="H33" s="96"/>
      <c r="I33" s="96"/>
      <c r="J33" s="96"/>
      <c r="K33" s="96"/>
      <c r="L33" s="96"/>
    </row>
  </sheetData>
  <sheetProtection password="E9F9" sheet="1" objects="1" scenarios="1"/>
  <customSheetViews>
    <customSheetView guid="{E3723941-CB0E-4988-A7D5-DE12A266D5D9}" showPageBreaks="1" showGridLines="0" fitToPage="1" printArea="1">
      <selection activeCell="A2" sqref="A2:XFD2"/>
      <pageMargins left="0.23622047244094491" right="0.23622047244094491" top="0.74803149606299213" bottom="0.74803149606299213" header="0.31496062992125984" footer="0.31496062992125984"/>
      <pageSetup paperSize="9" scale="77" orientation="portrait" horizontalDpi="4294967295" verticalDpi="4294967295" r:id="rId1"/>
    </customSheetView>
  </customSheetViews>
  <mergeCells count="2">
    <mergeCell ref="C33:L33"/>
    <mergeCell ref="C32:J32"/>
  </mergeCells>
  <conditionalFormatting sqref="G10">
    <cfRule type="cellIs" dxfId="20" priority="7" operator="lessThan">
      <formula>800</formula>
    </cfRule>
    <cfRule type="cellIs" dxfId="19" priority="8" operator="greaterThan">
      <formula>1100</formula>
    </cfRule>
  </conditionalFormatting>
  <conditionalFormatting sqref="H10">
    <cfRule type="cellIs" dxfId="18" priority="1" operator="greaterThan">
      <formula>30</formula>
    </cfRule>
    <cfRule type="cellIs" dxfId="17" priority="5" operator="lessThan">
      <formula>15</formula>
    </cfRule>
    <cfRule type="cellIs" dxfId="16" priority="6" operator="greaterThan">
      <formula>35</formula>
    </cfRule>
  </conditionalFormatting>
  <conditionalFormatting sqref="I10">
    <cfRule type="cellIs" dxfId="15" priority="4" operator="greaterThan">
      <formula>30</formula>
    </cfRule>
  </conditionalFormatting>
  <conditionalFormatting sqref="E20">
    <cfRule type="cellIs" dxfId="14" priority="2" operator="lessThan">
      <formula>0.93</formula>
    </cfRule>
    <cfRule type="cellIs" dxfId="13" priority="3" operator="greaterThan">
      <formula>1.07</formula>
    </cfRule>
  </conditionalFormatting>
  <pageMargins left="0.23622047244094491" right="0.23622047244094491" top="0.74803149606299213" bottom="0.74803149606299213" header="0.31496062992125984" footer="0.31496062992125984"/>
  <pageSetup paperSize="9" scale="77" orientation="portrait" horizontalDpi="4294967295" verticalDpi="4294967295"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B1:P39"/>
  <sheetViews>
    <sheetView showGridLines="0" workbookViewId="0">
      <selection activeCell="I9" sqref="I9"/>
    </sheetView>
  </sheetViews>
  <sheetFormatPr baseColWidth="10" defaultRowHeight="15" x14ac:dyDescent="0.25"/>
  <cols>
    <col min="1" max="1" width="12.140625" style="107" customWidth="1"/>
    <col min="2" max="2" width="4.140625" style="107" customWidth="1"/>
    <col min="3" max="3" width="17.140625" style="107" customWidth="1"/>
    <col min="4" max="9" width="15.85546875" style="107" customWidth="1"/>
    <col min="10" max="10" width="4.140625" style="107" customWidth="1"/>
    <col min="11" max="11" width="5.140625" style="107" customWidth="1"/>
    <col min="12" max="12" width="10.7109375" style="107" customWidth="1"/>
    <col min="13" max="16384" width="11.42578125" style="107"/>
  </cols>
  <sheetData>
    <row r="1" spans="2:16" s="89" customFormat="1" ht="6.75" customHeight="1" x14ac:dyDescent="0.25"/>
    <row r="2" spans="2:16" s="89" customFormat="1" ht="63.75" customHeight="1" x14ac:dyDescent="0.25"/>
    <row r="3" spans="2:16" s="89" customFormat="1" ht="30.75" customHeight="1" x14ac:dyDescent="0.25">
      <c r="C3" s="90" t="s">
        <v>43</v>
      </c>
      <c r="D3" s="90"/>
      <c r="E3" s="90"/>
      <c r="F3" s="90"/>
      <c r="G3" s="90"/>
      <c r="H3" s="90"/>
      <c r="I3" s="90"/>
      <c r="J3" s="97"/>
      <c r="K3" s="97"/>
    </row>
    <row r="4" spans="2:16" s="89" customFormat="1" ht="42" customHeight="1" x14ac:dyDescent="0.25">
      <c r="C4" s="90"/>
      <c r="D4" s="90"/>
      <c r="E4" s="90"/>
      <c r="F4" s="90"/>
      <c r="G4" s="90"/>
      <c r="H4" s="90"/>
      <c r="I4" s="90"/>
      <c r="J4" s="97"/>
      <c r="K4" s="97"/>
    </row>
    <row r="5" spans="2:16" s="89" customFormat="1" ht="34.5" customHeight="1" thickBot="1" x14ac:dyDescent="0.3">
      <c r="B5" s="60"/>
      <c r="C5" s="98"/>
      <c r="D5" s="98"/>
      <c r="E5" s="98"/>
      <c r="F5" s="98"/>
      <c r="G5" s="98"/>
      <c r="H5" s="98"/>
      <c r="I5" s="98"/>
      <c r="J5" s="99"/>
      <c r="K5" s="97"/>
    </row>
    <row r="6" spans="2:16" s="89" customFormat="1" ht="15.75" customHeight="1" thickBot="1" x14ac:dyDescent="0.3">
      <c r="B6" s="65"/>
      <c r="C6" s="100" t="s">
        <v>0</v>
      </c>
      <c r="D6" s="101"/>
      <c r="E6" s="102"/>
      <c r="F6" s="102"/>
      <c r="G6" s="100" t="s">
        <v>1</v>
      </c>
      <c r="H6" s="103"/>
      <c r="I6" s="101"/>
      <c r="J6" s="104"/>
      <c r="K6" s="97"/>
    </row>
    <row r="7" spans="2:16" ht="15.75" customHeight="1" thickBot="1" x14ac:dyDescent="0.3">
      <c r="B7" s="105"/>
      <c r="C7" s="70"/>
      <c r="D7" s="71"/>
      <c r="E7" s="71"/>
      <c r="F7" s="71"/>
      <c r="G7" s="71"/>
      <c r="H7" s="71"/>
      <c r="I7" s="71"/>
      <c r="J7" s="106"/>
    </row>
    <row r="8" spans="2:16" ht="32.25" customHeight="1" thickBot="1" x14ac:dyDescent="0.3">
      <c r="B8" s="105"/>
      <c r="C8" s="73" t="s">
        <v>20</v>
      </c>
      <c r="D8" s="25" t="s">
        <v>2</v>
      </c>
      <c r="E8" s="108"/>
      <c r="F8" s="109"/>
      <c r="G8" s="27" t="s">
        <v>3</v>
      </c>
      <c r="H8" s="28" t="s">
        <v>4</v>
      </c>
      <c r="I8" s="29" t="s">
        <v>5</v>
      </c>
      <c r="J8" s="106"/>
    </row>
    <row r="9" spans="2:16" ht="36.75" customHeight="1" thickBot="1" x14ac:dyDescent="0.3">
      <c r="B9" s="105"/>
      <c r="C9" s="74" t="s">
        <v>21</v>
      </c>
      <c r="D9" s="1">
        <f>Korrekturrechner!D10</f>
        <v>100</v>
      </c>
      <c r="E9" s="110"/>
      <c r="F9" s="109"/>
      <c r="G9" s="2">
        <f>Korrekturrechner!G10</f>
        <v>970</v>
      </c>
      <c r="H9" s="3">
        <f>Korrekturrechner!H10</f>
        <v>28</v>
      </c>
      <c r="I9" s="4">
        <f>Korrekturrechner!I10</f>
        <v>25</v>
      </c>
      <c r="J9" s="106"/>
    </row>
    <row r="10" spans="2:16" ht="12" customHeight="1" x14ac:dyDescent="0.25">
      <c r="B10" s="111"/>
      <c r="C10" s="76"/>
      <c r="D10" s="79"/>
      <c r="E10" s="79"/>
      <c r="F10" s="81"/>
      <c r="G10" s="81"/>
      <c r="H10" s="81"/>
      <c r="I10" s="79"/>
      <c r="J10" s="112"/>
    </row>
    <row r="11" spans="2:16" ht="23.25" customHeight="1" x14ac:dyDescent="0.25">
      <c r="C11" s="113"/>
      <c r="D11" s="84"/>
      <c r="E11" s="84"/>
      <c r="F11" s="86"/>
      <c r="G11" s="86"/>
      <c r="H11" s="86"/>
      <c r="I11" s="84"/>
    </row>
    <row r="12" spans="2:16" ht="39" customHeight="1" thickBot="1" x14ac:dyDescent="0.3">
      <c r="B12" s="114"/>
      <c r="C12" s="115"/>
      <c r="D12" s="116"/>
      <c r="E12" s="116"/>
      <c r="F12" s="116"/>
      <c r="G12" s="116"/>
      <c r="H12" s="116"/>
      <c r="I12" s="116"/>
      <c r="J12" s="117"/>
    </row>
    <row r="13" spans="2:16" ht="15.75" customHeight="1" thickBot="1" x14ac:dyDescent="0.3">
      <c r="B13" s="118"/>
      <c r="C13" s="16" t="s">
        <v>35</v>
      </c>
      <c r="D13" s="17"/>
      <c r="E13" s="17"/>
      <c r="F13" s="17"/>
      <c r="G13" s="17"/>
      <c r="H13" s="17"/>
      <c r="I13" s="18"/>
      <c r="J13" s="119"/>
    </row>
    <row r="14" spans="2:16" s="89" customFormat="1" ht="15.75" thickBot="1" x14ac:dyDescent="0.3">
      <c r="B14" s="12"/>
      <c r="C14" s="120"/>
      <c r="D14" s="92"/>
      <c r="E14" s="92"/>
      <c r="F14" s="92"/>
      <c r="G14" s="92"/>
      <c r="H14" s="92"/>
      <c r="I14" s="92"/>
      <c r="J14" s="121"/>
      <c r="K14" s="91"/>
      <c r="L14" s="91"/>
      <c r="M14" s="91"/>
      <c r="N14" s="91"/>
      <c r="O14" s="91"/>
      <c r="P14" s="91"/>
    </row>
    <row r="15" spans="2:16" s="89" customFormat="1" ht="38.25" x14ac:dyDescent="0.25">
      <c r="B15" s="12"/>
      <c r="C15" s="122" t="s">
        <v>8</v>
      </c>
      <c r="D15" s="123" t="s">
        <v>22</v>
      </c>
      <c r="E15" s="124" t="s">
        <v>26</v>
      </c>
      <c r="F15" s="124" t="s">
        <v>27</v>
      </c>
      <c r="G15" s="124" t="s">
        <v>23</v>
      </c>
      <c r="H15" s="124" t="s">
        <v>24</v>
      </c>
      <c r="I15" s="125" t="s">
        <v>25</v>
      </c>
      <c r="J15" s="121"/>
      <c r="K15" s="126"/>
    </row>
    <row r="16" spans="2:16" s="89" customFormat="1" ht="28.5" customHeight="1" x14ac:dyDescent="0.25">
      <c r="B16" s="12"/>
      <c r="C16" s="127" t="s">
        <v>9</v>
      </c>
      <c r="D16" s="128">
        <f>Korrekturrechner!D18</f>
        <v>106.88862628840978</v>
      </c>
      <c r="E16" s="129">
        <f>D16*1.035</f>
        <v>110.62972820850412</v>
      </c>
      <c r="F16" s="129">
        <f>D16*1.045</f>
        <v>111.69861447138821</v>
      </c>
      <c r="G16" s="129">
        <f>D16*1.01</f>
        <v>107.95751255129387</v>
      </c>
      <c r="H16" s="129">
        <f>D16*1.035*1.01</f>
        <v>111.73602549058916</v>
      </c>
      <c r="I16" s="130">
        <f>D16*1.045*1.01</f>
        <v>112.81560061610209</v>
      </c>
      <c r="J16" s="121"/>
    </row>
    <row r="17" spans="2:16" s="89" customFormat="1" ht="28.5" customHeight="1" x14ac:dyDescent="0.25">
      <c r="B17" s="12"/>
      <c r="C17" s="131" t="s">
        <v>28</v>
      </c>
      <c r="D17" s="132">
        <f>Korrekturrechner!D19</f>
        <v>104.31325745978499</v>
      </c>
      <c r="E17" s="133">
        <f>D17*1.035</f>
        <v>107.96422147087746</v>
      </c>
      <c r="F17" s="133">
        <f>D17*1.045</f>
        <v>109.00735404547531</v>
      </c>
      <c r="G17" s="133">
        <f>D17*1.01</f>
        <v>105.35639003438284</v>
      </c>
      <c r="H17" s="133">
        <f>D17*1.035*1.01</f>
        <v>109.04386368558623</v>
      </c>
      <c r="I17" s="134">
        <f>D17*1.045*1.01</f>
        <v>110.09742758593006</v>
      </c>
      <c r="J17" s="121"/>
    </row>
    <row r="18" spans="2:16" s="89" customFormat="1" ht="28.5" customHeight="1" x14ac:dyDescent="0.25">
      <c r="B18" s="12"/>
      <c r="C18" s="131" t="s">
        <v>10</v>
      </c>
      <c r="D18" s="132">
        <f>Korrekturrechner!D20</f>
        <v>105.63149496536843</v>
      </c>
      <c r="E18" s="133">
        <f>D18*1.035</f>
        <v>109.32859728915632</v>
      </c>
      <c r="F18" s="133">
        <f>D18*1.045</f>
        <v>110.38491223881</v>
      </c>
      <c r="G18" s="133">
        <f>D18*1.01</f>
        <v>106.68780991502211</v>
      </c>
      <c r="H18" s="133">
        <f>D18*1.035*1.01</f>
        <v>110.42188326204788</v>
      </c>
      <c r="I18" s="134">
        <f>D18*1.045*1.01</f>
        <v>111.4887613611981</v>
      </c>
      <c r="J18" s="121"/>
    </row>
    <row r="19" spans="2:16" s="89" customFormat="1" ht="28.5" customHeight="1" thickBot="1" x14ac:dyDescent="0.3">
      <c r="B19" s="12"/>
      <c r="C19" s="135" t="s">
        <v>11</v>
      </c>
      <c r="D19" s="136">
        <f>Korrekturrechner!D21</f>
        <v>103.03767795926228</v>
      </c>
      <c r="E19" s="137">
        <f>D19*1.035</f>
        <v>106.64399668783645</v>
      </c>
      <c r="F19" s="137">
        <f>D19*1.045</f>
        <v>107.67437346742908</v>
      </c>
      <c r="G19" s="137">
        <f>D19*1.01</f>
        <v>104.06805473885491</v>
      </c>
      <c r="H19" s="137">
        <f>D19*1.035*1.01</f>
        <v>107.71043665471481</v>
      </c>
      <c r="I19" s="138">
        <f>D19*1.045*1.01</f>
        <v>108.75111720210337</v>
      </c>
      <c r="J19" s="121"/>
      <c r="K19" s="91"/>
      <c r="L19" s="91"/>
      <c r="M19" s="91"/>
      <c r="N19" s="91"/>
      <c r="O19" s="91"/>
      <c r="P19" s="91"/>
    </row>
    <row r="20" spans="2:16" ht="22.5" customHeight="1" thickBot="1" x14ac:dyDescent="0.3">
      <c r="B20" s="118"/>
      <c r="C20" s="48"/>
      <c r="D20" s="49"/>
      <c r="E20" s="49"/>
      <c r="F20" s="49"/>
      <c r="G20" s="49"/>
      <c r="H20" s="49"/>
      <c r="I20" s="49"/>
      <c r="J20" s="119"/>
    </row>
    <row r="21" spans="2:16" ht="15.75" customHeight="1" thickBot="1" x14ac:dyDescent="0.3">
      <c r="B21" s="118"/>
      <c r="C21" s="50" t="s">
        <v>36</v>
      </c>
      <c r="D21" s="51"/>
      <c r="E21" s="51"/>
      <c r="F21" s="51"/>
      <c r="G21" s="51"/>
      <c r="H21" s="51"/>
      <c r="I21" s="139"/>
      <c r="J21" s="119"/>
    </row>
    <row r="22" spans="2:16" ht="15.75" thickBot="1" x14ac:dyDescent="0.3">
      <c r="B22" s="118"/>
      <c r="C22" s="52"/>
      <c r="D22" s="53"/>
      <c r="E22" s="53"/>
      <c r="F22" s="53"/>
      <c r="G22" s="53"/>
      <c r="H22" s="53"/>
      <c r="I22" s="53"/>
      <c r="J22" s="119"/>
    </row>
    <row r="23" spans="2:16" ht="38.25" x14ac:dyDescent="0.25">
      <c r="B23" s="118"/>
      <c r="C23" s="122" t="s">
        <v>8</v>
      </c>
      <c r="D23" s="123" t="s">
        <v>22</v>
      </c>
      <c r="E23" s="124" t="s">
        <v>26</v>
      </c>
      <c r="F23" s="124" t="s">
        <v>27</v>
      </c>
      <c r="G23" s="124" t="s">
        <v>23</v>
      </c>
      <c r="H23" s="124" t="s">
        <v>24</v>
      </c>
      <c r="I23" s="125" t="s">
        <v>25</v>
      </c>
      <c r="J23" s="119"/>
    </row>
    <row r="24" spans="2:16" ht="28.5" customHeight="1" x14ac:dyDescent="0.25">
      <c r="B24" s="118"/>
      <c r="C24" s="127" t="s">
        <v>9</v>
      </c>
      <c r="D24" s="128">
        <f>Korrekturrechner!D26</f>
        <v>104.91866968763502</v>
      </c>
      <c r="E24" s="129">
        <f>D24*1.035</f>
        <v>108.59082312670223</v>
      </c>
      <c r="F24" s="129">
        <f>D24*1.045</f>
        <v>109.64000982357858</v>
      </c>
      <c r="G24" s="129">
        <f>D24*1.01</f>
        <v>105.96785638451136</v>
      </c>
      <c r="H24" s="129">
        <f>D24*1.035*1.01</f>
        <v>109.67673135796926</v>
      </c>
      <c r="I24" s="130">
        <f>D24*1.045*1.01</f>
        <v>110.73640992181437</v>
      </c>
      <c r="J24" s="119"/>
    </row>
    <row r="25" spans="2:16" ht="28.5" customHeight="1" x14ac:dyDescent="0.25">
      <c r="B25" s="118"/>
      <c r="C25" s="131" t="s">
        <v>28</v>
      </c>
      <c r="D25" s="132">
        <f>Korrekturrechner!D27</f>
        <v>103.16498372176939</v>
      </c>
      <c r="E25" s="133">
        <f>D25*1.035</f>
        <v>106.77575815203132</v>
      </c>
      <c r="F25" s="133">
        <f>D25*1.045</f>
        <v>107.807407989249</v>
      </c>
      <c r="G25" s="133">
        <f>D25*1.01</f>
        <v>104.19663355898709</v>
      </c>
      <c r="H25" s="133">
        <f>D25*1.035*1.01</f>
        <v>107.84351573355163</v>
      </c>
      <c r="I25" s="134">
        <f>D25*1.045*1.01</f>
        <v>108.88548206914149</v>
      </c>
      <c r="J25" s="119"/>
    </row>
    <row r="26" spans="2:16" ht="28.5" customHeight="1" thickBot="1" x14ac:dyDescent="0.3">
      <c r="B26" s="118"/>
      <c r="C26" s="140" t="s">
        <v>14</v>
      </c>
      <c r="D26" s="136">
        <f>Korrekturrechner!D28</f>
        <v>102.44258636028749</v>
      </c>
      <c r="E26" s="133">
        <f>D26*1.035</f>
        <v>106.02807688289755</v>
      </c>
      <c r="F26" s="133">
        <f>D26*1.045</f>
        <v>107.05250274650042</v>
      </c>
      <c r="G26" s="133">
        <f>D26*1.01</f>
        <v>103.46701222389036</v>
      </c>
      <c r="H26" s="133">
        <f>D26*1.035*1.01</f>
        <v>107.08835765172653</v>
      </c>
      <c r="I26" s="134">
        <f>D26*1.045*1.01</f>
        <v>108.12302777396543</v>
      </c>
      <c r="J26" s="119"/>
    </row>
    <row r="27" spans="2:16" x14ac:dyDescent="0.25">
      <c r="B27" s="118"/>
      <c r="C27" s="141"/>
      <c r="D27" s="141"/>
      <c r="E27" s="141"/>
      <c r="F27" s="141"/>
      <c r="G27" s="141"/>
      <c r="H27" s="141"/>
      <c r="I27" s="141"/>
      <c r="J27" s="119"/>
    </row>
    <row r="28" spans="2:16" x14ac:dyDescent="0.25">
      <c r="B28" s="118"/>
      <c r="C28" s="141"/>
      <c r="D28" s="141"/>
      <c r="E28" s="141"/>
      <c r="F28" s="141"/>
      <c r="G28" s="141"/>
      <c r="H28" s="141"/>
      <c r="I28" s="141"/>
      <c r="J28" s="119"/>
    </row>
    <row r="29" spans="2:16" ht="24" customHeight="1" thickBot="1" x14ac:dyDescent="0.3">
      <c r="B29" s="118"/>
      <c r="C29" s="141"/>
      <c r="D29" s="141"/>
      <c r="E29" s="141"/>
      <c r="F29" s="141"/>
      <c r="G29" s="141"/>
      <c r="H29" s="141"/>
      <c r="I29" s="141"/>
      <c r="J29" s="119"/>
    </row>
    <row r="30" spans="2:16" ht="15.75" customHeight="1" x14ac:dyDescent="0.25">
      <c r="B30" s="118"/>
      <c r="C30" s="142" t="s">
        <v>29</v>
      </c>
      <c r="D30" s="143"/>
      <c r="E30" s="143"/>
      <c r="F30" s="143"/>
      <c r="G30" s="143"/>
      <c r="H30" s="144"/>
      <c r="I30" s="145"/>
      <c r="J30" s="119"/>
    </row>
    <row r="31" spans="2:16" ht="20.100000000000001" customHeight="1" x14ac:dyDescent="0.25">
      <c r="B31" s="118"/>
      <c r="C31" s="146" t="s">
        <v>31</v>
      </c>
      <c r="D31" s="147"/>
      <c r="E31" s="148"/>
      <c r="F31" s="149">
        <v>4.4999999999999998E-2</v>
      </c>
      <c r="G31" s="150"/>
      <c r="H31" s="151"/>
      <c r="I31" s="152"/>
      <c r="J31" s="119"/>
    </row>
    <row r="32" spans="2:16" ht="20.100000000000001" customHeight="1" x14ac:dyDescent="0.25">
      <c r="B32" s="118"/>
      <c r="C32" s="146" t="s">
        <v>32</v>
      </c>
      <c r="D32" s="147"/>
      <c r="E32" s="148"/>
      <c r="F32" s="149">
        <v>3.5000000000000003E-2</v>
      </c>
      <c r="G32" s="150"/>
      <c r="H32" s="151"/>
      <c r="I32" s="152"/>
      <c r="J32" s="119"/>
    </row>
    <row r="33" spans="2:10" ht="20.100000000000001" customHeight="1" x14ac:dyDescent="0.25">
      <c r="B33" s="118"/>
      <c r="C33" s="146" t="s">
        <v>30</v>
      </c>
      <c r="D33" s="147"/>
      <c r="E33" s="148"/>
      <c r="F33" s="149">
        <v>0.01</v>
      </c>
      <c r="G33" s="150"/>
      <c r="H33" s="151"/>
      <c r="I33" s="152"/>
      <c r="J33" s="119"/>
    </row>
    <row r="34" spans="2:10" ht="20.100000000000001" customHeight="1" x14ac:dyDescent="0.25">
      <c r="B34" s="118"/>
      <c r="C34" s="146" t="s">
        <v>33</v>
      </c>
      <c r="D34" s="147"/>
      <c r="E34" s="148"/>
      <c r="F34" s="149">
        <v>4.4999999999999998E-2</v>
      </c>
      <c r="G34" s="150"/>
      <c r="H34" s="151"/>
      <c r="I34" s="152"/>
      <c r="J34" s="119"/>
    </row>
    <row r="35" spans="2:10" ht="20.100000000000001" customHeight="1" thickBot="1" x14ac:dyDescent="0.3">
      <c r="B35" s="118"/>
      <c r="C35" s="153" t="s">
        <v>34</v>
      </c>
      <c r="D35" s="154"/>
      <c r="E35" s="155"/>
      <c r="F35" s="156">
        <v>5.5E-2</v>
      </c>
      <c r="G35" s="157"/>
      <c r="H35" s="158"/>
      <c r="I35" s="152"/>
      <c r="J35" s="119"/>
    </row>
    <row r="36" spans="2:10" ht="34.5" customHeight="1" x14ac:dyDescent="0.25">
      <c r="B36" s="159"/>
      <c r="C36" s="160"/>
      <c r="D36" s="160"/>
      <c r="E36" s="160"/>
      <c r="F36" s="160"/>
      <c r="G36" s="160"/>
      <c r="H36" s="160"/>
      <c r="I36" s="160"/>
      <c r="J36" s="161"/>
    </row>
    <row r="37" spans="2:10" ht="32.25" customHeight="1" x14ac:dyDescent="0.25"/>
    <row r="38" spans="2:10" ht="18" customHeight="1" x14ac:dyDescent="0.25">
      <c r="B38" s="162"/>
      <c r="C38" s="163" t="s">
        <v>39</v>
      </c>
      <c r="D38" s="162"/>
      <c r="E38" s="162"/>
      <c r="F38" s="162"/>
      <c r="G38" s="162"/>
      <c r="H38" s="162"/>
      <c r="I38" s="162"/>
      <c r="J38" s="162"/>
    </row>
    <row r="39" spans="2:10" ht="218.25" customHeight="1" x14ac:dyDescent="0.25">
      <c r="C39" s="164" t="s">
        <v>37</v>
      </c>
      <c r="D39" s="165"/>
      <c r="E39" s="165"/>
      <c r="F39" s="165"/>
      <c r="G39" s="165"/>
      <c r="H39" s="165"/>
      <c r="I39" s="165"/>
    </row>
  </sheetData>
  <sheetProtection password="E9F9" sheet="1" objects="1" scenarios="1"/>
  <customSheetViews>
    <customSheetView guid="{E3723941-CB0E-4988-A7D5-DE12A266D5D9}" showPageBreaks="1" showGridLines="0" fitToPage="1">
      <selection activeCell="P16" sqref="P16"/>
      <pageMargins left="0.7" right="0.7" top="0.78740157499999996" bottom="0.78740157499999996" header="0.3" footer="0.3"/>
      <pageSetup paperSize="9" scale="70" orientation="portrait" horizontalDpi="4294967295" verticalDpi="4294967295" r:id="rId1"/>
    </customSheetView>
  </customSheetViews>
  <mergeCells count="1">
    <mergeCell ref="C39:I39"/>
  </mergeCells>
  <conditionalFormatting sqref="G9">
    <cfRule type="cellIs" dxfId="12" priority="5" operator="lessThan">
      <formula>800</formula>
    </cfRule>
    <cfRule type="cellIs" dxfId="11" priority="6" operator="greaterThan">
      <formula>1100</formula>
    </cfRule>
  </conditionalFormatting>
  <conditionalFormatting sqref="H9">
    <cfRule type="cellIs" dxfId="10" priority="1" operator="greaterThan">
      <formula>30</formula>
    </cfRule>
    <cfRule type="cellIs" dxfId="9" priority="3" operator="lessThan">
      <formula>15</formula>
    </cfRule>
    <cfRule type="cellIs" dxfId="8" priority="4" operator="greaterThan">
      <formula>35</formula>
    </cfRule>
  </conditionalFormatting>
  <conditionalFormatting sqref="I9">
    <cfRule type="cellIs" dxfId="7" priority="2" operator="greaterThan">
      <formula>30</formula>
    </cfRule>
  </conditionalFormatting>
  <pageMargins left="0.7" right="0.7" top="0.78740157499999996" bottom="0.78740157499999996" header="0.3" footer="0.3"/>
  <pageSetup paperSize="9" scale="63" orientation="portrait" horizontalDpi="4294967295" verticalDpi="4294967295"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J32"/>
  <sheetViews>
    <sheetView showGridLines="0" workbookViewId="0">
      <selection activeCell="I10" sqref="I10"/>
    </sheetView>
  </sheetViews>
  <sheetFormatPr baseColWidth="10" defaultRowHeight="15" x14ac:dyDescent="0.25"/>
  <cols>
    <col min="1" max="1" width="10.7109375" style="107" customWidth="1"/>
    <col min="2" max="2" width="3.28515625" style="107" customWidth="1"/>
    <col min="3" max="3" width="19.85546875" style="107" customWidth="1"/>
    <col min="4" max="4" width="13.85546875" style="107" customWidth="1"/>
    <col min="5" max="5" width="16.7109375" style="107" customWidth="1"/>
    <col min="6" max="6" width="12.5703125" style="107" customWidth="1"/>
    <col min="7" max="7" width="12.7109375" style="107" customWidth="1"/>
    <col min="8" max="8" width="16" style="107" customWidth="1"/>
    <col min="9" max="9" width="10.85546875" style="107" customWidth="1"/>
    <col min="10" max="10" width="2.85546875" style="107" customWidth="1"/>
    <col min="11" max="11" width="5.140625" style="107" customWidth="1"/>
    <col min="12" max="257" width="11.42578125" style="107"/>
    <col min="258" max="258" width="7.28515625" style="107" customWidth="1"/>
    <col min="259" max="259" width="18.140625" style="107" customWidth="1"/>
    <col min="260" max="260" width="15.7109375" style="107" customWidth="1"/>
    <col min="261" max="261" width="15" style="107" customWidth="1"/>
    <col min="262" max="263" width="11.42578125" style="107"/>
    <col min="264" max="264" width="17.42578125" style="107" customWidth="1"/>
    <col min="265" max="265" width="15.42578125" style="107" customWidth="1"/>
    <col min="266" max="513" width="11.42578125" style="107"/>
    <col min="514" max="514" width="7.28515625" style="107" customWidth="1"/>
    <col min="515" max="515" width="18.140625" style="107" customWidth="1"/>
    <col min="516" max="516" width="15.7109375" style="107" customWidth="1"/>
    <col min="517" max="517" width="15" style="107" customWidth="1"/>
    <col min="518" max="519" width="11.42578125" style="107"/>
    <col min="520" max="520" width="17.42578125" style="107" customWidth="1"/>
    <col min="521" max="521" width="15.42578125" style="107" customWidth="1"/>
    <col min="522" max="769" width="11.42578125" style="107"/>
    <col min="770" max="770" width="7.28515625" style="107" customWidth="1"/>
    <col min="771" max="771" width="18.140625" style="107" customWidth="1"/>
    <col min="772" max="772" width="15.7109375" style="107" customWidth="1"/>
    <col min="773" max="773" width="15" style="107" customWidth="1"/>
    <col min="774" max="775" width="11.42578125" style="107"/>
    <col min="776" max="776" width="17.42578125" style="107" customWidth="1"/>
    <col min="777" max="777" width="15.42578125" style="107" customWidth="1"/>
    <col min="778" max="1025" width="11.42578125" style="107"/>
    <col min="1026" max="1026" width="7.28515625" style="107" customWidth="1"/>
    <col min="1027" max="1027" width="18.140625" style="107" customWidth="1"/>
    <col min="1028" max="1028" width="15.7109375" style="107" customWidth="1"/>
    <col min="1029" max="1029" width="15" style="107" customWidth="1"/>
    <col min="1030" max="1031" width="11.42578125" style="107"/>
    <col min="1032" max="1032" width="17.42578125" style="107" customWidth="1"/>
    <col min="1033" max="1033" width="15.42578125" style="107" customWidth="1"/>
    <col min="1034" max="1281" width="11.42578125" style="107"/>
    <col min="1282" max="1282" width="7.28515625" style="107" customWidth="1"/>
    <col min="1283" max="1283" width="18.140625" style="107" customWidth="1"/>
    <col min="1284" max="1284" width="15.7109375" style="107" customWidth="1"/>
    <col min="1285" max="1285" width="15" style="107" customWidth="1"/>
    <col min="1286" max="1287" width="11.42578125" style="107"/>
    <col min="1288" max="1288" width="17.42578125" style="107" customWidth="1"/>
    <col min="1289" max="1289" width="15.42578125" style="107" customWidth="1"/>
    <col min="1290" max="1537" width="11.42578125" style="107"/>
    <col min="1538" max="1538" width="7.28515625" style="107" customWidth="1"/>
    <col min="1539" max="1539" width="18.140625" style="107" customWidth="1"/>
    <col min="1540" max="1540" width="15.7109375" style="107" customWidth="1"/>
    <col min="1541" max="1541" width="15" style="107" customWidth="1"/>
    <col min="1542" max="1543" width="11.42578125" style="107"/>
    <col min="1544" max="1544" width="17.42578125" style="107" customWidth="1"/>
    <col min="1545" max="1545" width="15.42578125" style="107" customWidth="1"/>
    <col min="1546" max="1793" width="11.42578125" style="107"/>
    <col min="1794" max="1794" width="7.28515625" style="107" customWidth="1"/>
    <col min="1795" max="1795" width="18.140625" style="107" customWidth="1"/>
    <col min="1796" max="1796" width="15.7109375" style="107" customWidth="1"/>
    <col min="1797" max="1797" width="15" style="107" customWidth="1"/>
    <col min="1798" max="1799" width="11.42578125" style="107"/>
    <col min="1800" max="1800" width="17.42578125" style="107" customWidth="1"/>
    <col min="1801" max="1801" width="15.42578125" style="107" customWidth="1"/>
    <col min="1802" max="2049" width="11.42578125" style="107"/>
    <col min="2050" max="2050" width="7.28515625" style="107" customWidth="1"/>
    <col min="2051" max="2051" width="18.140625" style="107" customWidth="1"/>
    <col min="2052" max="2052" width="15.7109375" style="107" customWidth="1"/>
    <col min="2053" max="2053" width="15" style="107" customWidth="1"/>
    <col min="2054" max="2055" width="11.42578125" style="107"/>
    <col min="2056" max="2056" width="17.42578125" style="107" customWidth="1"/>
    <col min="2057" max="2057" width="15.42578125" style="107" customWidth="1"/>
    <col min="2058" max="2305" width="11.42578125" style="107"/>
    <col min="2306" max="2306" width="7.28515625" style="107" customWidth="1"/>
    <col min="2307" max="2307" width="18.140625" style="107" customWidth="1"/>
    <col min="2308" max="2308" width="15.7109375" style="107" customWidth="1"/>
    <col min="2309" max="2309" width="15" style="107" customWidth="1"/>
    <col min="2310" max="2311" width="11.42578125" style="107"/>
    <col min="2312" max="2312" width="17.42578125" style="107" customWidth="1"/>
    <col min="2313" max="2313" width="15.42578125" style="107" customWidth="1"/>
    <col min="2314" max="2561" width="11.42578125" style="107"/>
    <col min="2562" max="2562" width="7.28515625" style="107" customWidth="1"/>
    <col min="2563" max="2563" width="18.140625" style="107" customWidth="1"/>
    <col min="2564" max="2564" width="15.7109375" style="107" customWidth="1"/>
    <col min="2565" max="2565" width="15" style="107" customWidth="1"/>
    <col min="2566" max="2567" width="11.42578125" style="107"/>
    <col min="2568" max="2568" width="17.42578125" style="107" customWidth="1"/>
    <col min="2569" max="2569" width="15.42578125" style="107" customWidth="1"/>
    <col min="2570" max="2817" width="11.42578125" style="107"/>
    <col min="2818" max="2818" width="7.28515625" style="107" customWidth="1"/>
    <col min="2819" max="2819" width="18.140625" style="107" customWidth="1"/>
    <col min="2820" max="2820" width="15.7109375" style="107" customWidth="1"/>
    <col min="2821" max="2821" width="15" style="107" customWidth="1"/>
    <col min="2822" max="2823" width="11.42578125" style="107"/>
    <col min="2824" max="2824" width="17.42578125" style="107" customWidth="1"/>
    <col min="2825" max="2825" width="15.42578125" style="107" customWidth="1"/>
    <col min="2826" max="3073" width="11.42578125" style="107"/>
    <col min="3074" max="3074" width="7.28515625" style="107" customWidth="1"/>
    <col min="3075" max="3075" width="18.140625" style="107" customWidth="1"/>
    <col min="3076" max="3076" width="15.7109375" style="107" customWidth="1"/>
    <col min="3077" max="3077" width="15" style="107" customWidth="1"/>
    <col min="3078" max="3079" width="11.42578125" style="107"/>
    <col min="3080" max="3080" width="17.42578125" style="107" customWidth="1"/>
    <col min="3081" max="3081" width="15.42578125" style="107" customWidth="1"/>
    <col min="3082" max="3329" width="11.42578125" style="107"/>
    <col min="3330" max="3330" width="7.28515625" style="107" customWidth="1"/>
    <col min="3331" max="3331" width="18.140625" style="107" customWidth="1"/>
    <col min="3332" max="3332" width="15.7109375" style="107" customWidth="1"/>
    <col min="3333" max="3333" width="15" style="107" customWidth="1"/>
    <col min="3334" max="3335" width="11.42578125" style="107"/>
    <col min="3336" max="3336" width="17.42578125" style="107" customWidth="1"/>
    <col min="3337" max="3337" width="15.42578125" style="107" customWidth="1"/>
    <col min="3338" max="3585" width="11.42578125" style="107"/>
    <col min="3586" max="3586" width="7.28515625" style="107" customWidth="1"/>
    <col min="3587" max="3587" width="18.140625" style="107" customWidth="1"/>
    <col min="3588" max="3588" width="15.7109375" style="107" customWidth="1"/>
    <col min="3589" max="3589" width="15" style="107" customWidth="1"/>
    <col min="3590" max="3591" width="11.42578125" style="107"/>
    <col min="3592" max="3592" width="17.42578125" style="107" customWidth="1"/>
    <col min="3593" max="3593" width="15.42578125" style="107" customWidth="1"/>
    <col min="3594" max="3841" width="11.42578125" style="107"/>
    <col min="3842" max="3842" width="7.28515625" style="107" customWidth="1"/>
    <col min="3843" max="3843" width="18.140625" style="107" customWidth="1"/>
    <col min="3844" max="3844" width="15.7109375" style="107" customWidth="1"/>
    <col min="3845" max="3845" width="15" style="107" customWidth="1"/>
    <col min="3846" max="3847" width="11.42578125" style="107"/>
    <col min="3848" max="3848" width="17.42578125" style="107" customWidth="1"/>
    <col min="3849" max="3849" width="15.42578125" style="107" customWidth="1"/>
    <col min="3850" max="4097" width="11.42578125" style="107"/>
    <col min="4098" max="4098" width="7.28515625" style="107" customWidth="1"/>
    <col min="4099" max="4099" width="18.140625" style="107" customWidth="1"/>
    <col min="4100" max="4100" width="15.7109375" style="107" customWidth="1"/>
    <col min="4101" max="4101" width="15" style="107" customWidth="1"/>
    <col min="4102" max="4103" width="11.42578125" style="107"/>
    <col min="4104" max="4104" width="17.42578125" style="107" customWidth="1"/>
    <col min="4105" max="4105" width="15.42578125" style="107" customWidth="1"/>
    <col min="4106" max="4353" width="11.42578125" style="107"/>
    <col min="4354" max="4354" width="7.28515625" style="107" customWidth="1"/>
    <col min="4355" max="4355" width="18.140625" style="107" customWidth="1"/>
    <col min="4356" max="4356" width="15.7109375" style="107" customWidth="1"/>
    <col min="4357" max="4357" width="15" style="107" customWidth="1"/>
    <col min="4358" max="4359" width="11.42578125" style="107"/>
    <col min="4360" max="4360" width="17.42578125" style="107" customWidth="1"/>
    <col min="4361" max="4361" width="15.42578125" style="107" customWidth="1"/>
    <col min="4362" max="4609" width="11.42578125" style="107"/>
    <col min="4610" max="4610" width="7.28515625" style="107" customWidth="1"/>
    <col min="4611" max="4611" width="18.140625" style="107" customWidth="1"/>
    <col min="4612" max="4612" width="15.7109375" style="107" customWidth="1"/>
    <col min="4613" max="4613" width="15" style="107" customWidth="1"/>
    <col min="4614" max="4615" width="11.42578125" style="107"/>
    <col min="4616" max="4616" width="17.42578125" style="107" customWidth="1"/>
    <col min="4617" max="4617" width="15.42578125" style="107" customWidth="1"/>
    <col min="4618" max="4865" width="11.42578125" style="107"/>
    <col min="4866" max="4866" width="7.28515625" style="107" customWidth="1"/>
    <col min="4867" max="4867" width="18.140625" style="107" customWidth="1"/>
    <col min="4868" max="4868" width="15.7109375" style="107" customWidth="1"/>
    <col min="4869" max="4869" width="15" style="107" customWidth="1"/>
    <col min="4870" max="4871" width="11.42578125" style="107"/>
    <col min="4872" max="4872" width="17.42578125" style="107" customWidth="1"/>
    <col min="4873" max="4873" width="15.42578125" style="107" customWidth="1"/>
    <col min="4874" max="5121" width="11.42578125" style="107"/>
    <col min="5122" max="5122" width="7.28515625" style="107" customWidth="1"/>
    <col min="5123" max="5123" width="18.140625" style="107" customWidth="1"/>
    <col min="5124" max="5124" width="15.7109375" style="107" customWidth="1"/>
    <col min="5125" max="5125" width="15" style="107" customWidth="1"/>
    <col min="5126" max="5127" width="11.42578125" style="107"/>
    <col min="5128" max="5128" width="17.42578125" style="107" customWidth="1"/>
    <col min="5129" max="5129" width="15.42578125" style="107" customWidth="1"/>
    <col min="5130" max="5377" width="11.42578125" style="107"/>
    <col min="5378" max="5378" width="7.28515625" style="107" customWidth="1"/>
    <col min="5379" max="5379" width="18.140625" style="107" customWidth="1"/>
    <col min="5380" max="5380" width="15.7109375" style="107" customWidth="1"/>
    <col min="5381" max="5381" width="15" style="107" customWidth="1"/>
    <col min="5382" max="5383" width="11.42578125" style="107"/>
    <col min="5384" max="5384" width="17.42578125" style="107" customWidth="1"/>
    <col min="5385" max="5385" width="15.42578125" style="107" customWidth="1"/>
    <col min="5386" max="5633" width="11.42578125" style="107"/>
    <col min="5634" max="5634" width="7.28515625" style="107" customWidth="1"/>
    <col min="5635" max="5635" width="18.140625" style="107" customWidth="1"/>
    <col min="5636" max="5636" width="15.7109375" style="107" customWidth="1"/>
    <col min="5637" max="5637" width="15" style="107" customWidth="1"/>
    <col min="5638" max="5639" width="11.42578125" style="107"/>
    <col min="5640" max="5640" width="17.42578125" style="107" customWidth="1"/>
    <col min="5641" max="5641" width="15.42578125" style="107" customWidth="1"/>
    <col min="5642" max="5889" width="11.42578125" style="107"/>
    <col min="5890" max="5890" width="7.28515625" style="107" customWidth="1"/>
    <col min="5891" max="5891" width="18.140625" style="107" customWidth="1"/>
    <col min="5892" max="5892" width="15.7109375" style="107" customWidth="1"/>
    <col min="5893" max="5893" width="15" style="107" customWidth="1"/>
    <col min="5894" max="5895" width="11.42578125" style="107"/>
    <col min="5896" max="5896" width="17.42578125" style="107" customWidth="1"/>
    <col min="5897" max="5897" width="15.42578125" style="107" customWidth="1"/>
    <col min="5898" max="6145" width="11.42578125" style="107"/>
    <col min="6146" max="6146" width="7.28515625" style="107" customWidth="1"/>
    <col min="6147" max="6147" width="18.140625" style="107" customWidth="1"/>
    <col min="6148" max="6148" width="15.7109375" style="107" customWidth="1"/>
    <col min="6149" max="6149" width="15" style="107" customWidth="1"/>
    <col min="6150" max="6151" width="11.42578125" style="107"/>
    <col min="6152" max="6152" width="17.42578125" style="107" customWidth="1"/>
    <col min="6153" max="6153" width="15.42578125" style="107" customWidth="1"/>
    <col min="6154" max="6401" width="11.42578125" style="107"/>
    <col min="6402" max="6402" width="7.28515625" style="107" customWidth="1"/>
    <col min="6403" max="6403" width="18.140625" style="107" customWidth="1"/>
    <col min="6404" max="6404" width="15.7109375" style="107" customWidth="1"/>
    <col min="6405" max="6405" width="15" style="107" customWidth="1"/>
    <col min="6406" max="6407" width="11.42578125" style="107"/>
    <col min="6408" max="6408" width="17.42578125" style="107" customWidth="1"/>
    <col min="6409" max="6409" width="15.42578125" style="107" customWidth="1"/>
    <col min="6410" max="6657" width="11.42578125" style="107"/>
    <col min="6658" max="6658" width="7.28515625" style="107" customWidth="1"/>
    <col min="6659" max="6659" width="18.140625" style="107" customWidth="1"/>
    <col min="6660" max="6660" width="15.7109375" style="107" customWidth="1"/>
    <col min="6661" max="6661" width="15" style="107" customWidth="1"/>
    <col min="6662" max="6663" width="11.42578125" style="107"/>
    <col min="6664" max="6664" width="17.42578125" style="107" customWidth="1"/>
    <col min="6665" max="6665" width="15.42578125" style="107" customWidth="1"/>
    <col min="6666" max="6913" width="11.42578125" style="107"/>
    <col min="6914" max="6914" width="7.28515625" style="107" customWidth="1"/>
    <col min="6915" max="6915" width="18.140625" style="107" customWidth="1"/>
    <col min="6916" max="6916" width="15.7109375" style="107" customWidth="1"/>
    <col min="6917" max="6917" width="15" style="107" customWidth="1"/>
    <col min="6918" max="6919" width="11.42578125" style="107"/>
    <col min="6920" max="6920" width="17.42578125" style="107" customWidth="1"/>
    <col min="6921" max="6921" width="15.42578125" style="107" customWidth="1"/>
    <col min="6922" max="7169" width="11.42578125" style="107"/>
    <col min="7170" max="7170" width="7.28515625" style="107" customWidth="1"/>
    <col min="7171" max="7171" width="18.140625" style="107" customWidth="1"/>
    <col min="7172" max="7172" width="15.7109375" style="107" customWidth="1"/>
    <col min="7173" max="7173" width="15" style="107" customWidth="1"/>
    <col min="7174" max="7175" width="11.42578125" style="107"/>
    <col min="7176" max="7176" width="17.42578125" style="107" customWidth="1"/>
    <col min="7177" max="7177" width="15.42578125" style="107" customWidth="1"/>
    <col min="7178" max="7425" width="11.42578125" style="107"/>
    <col min="7426" max="7426" width="7.28515625" style="107" customWidth="1"/>
    <col min="7427" max="7427" width="18.140625" style="107" customWidth="1"/>
    <col min="7428" max="7428" width="15.7109375" style="107" customWidth="1"/>
    <col min="7429" max="7429" width="15" style="107" customWidth="1"/>
    <col min="7430" max="7431" width="11.42578125" style="107"/>
    <col min="7432" max="7432" width="17.42578125" style="107" customWidth="1"/>
    <col min="7433" max="7433" width="15.42578125" style="107" customWidth="1"/>
    <col min="7434" max="7681" width="11.42578125" style="107"/>
    <col min="7682" max="7682" width="7.28515625" style="107" customWidth="1"/>
    <col min="7683" max="7683" width="18.140625" style="107" customWidth="1"/>
    <col min="7684" max="7684" width="15.7109375" style="107" customWidth="1"/>
    <col min="7685" max="7685" width="15" style="107" customWidth="1"/>
    <col min="7686" max="7687" width="11.42578125" style="107"/>
    <col min="7688" max="7688" width="17.42578125" style="107" customWidth="1"/>
    <col min="7689" max="7689" width="15.42578125" style="107" customWidth="1"/>
    <col min="7690" max="7937" width="11.42578125" style="107"/>
    <col min="7938" max="7938" width="7.28515625" style="107" customWidth="1"/>
    <col min="7939" max="7939" width="18.140625" style="107" customWidth="1"/>
    <col min="7940" max="7940" width="15.7109375" style="107" customWidth="1"/>
    <col min="7941" max="7941" width="15" style="107" customWidth="1"/>
    <col min="7942" max="7943" width="11.42578125" style="107"/>
    <col min="7944" max="7944" width="17.42578125" style="107" customWidth="1"/>
    <col min="7945" max="7945" width="15.42578125" style="107" customWidth="1"/>
    <col min="7946" max="8193" width="11.42578125" style="107"/>
    <col min="8194" max="8194" width="7.28515625" style="107" customWidth="1"/>
    <col min="8195" max="8195" width="18.140625" style="107" customWidth="1"/>
    <col min="8196" max="8196" width="15.7109375" style="107" customWidth="1"/>
    <col min="8197" max="8197" width="15" style="107" customWidth="1"/>
    <col min="8198" max="8199" width="11.42578125" style="107"/>
    <col min="8200" max="8200" width="17.42578125" style="107" customWidth="1"/>
    <col min="8201" max="8201" width="15.42578125" style="107" customWidth="1"/>
    <col min="8202" max="8449" width="11.42578125" style="107"/>
    <col min="8450" max="8450" width="7.28515625" style="107" customWidth="1"/>
    <col min="8451" max="8451" width="18.140625" style="107" customWidth="1"/>
    <col min="8452" max="8452" width="15.7109375" style="107" customWidth="1"/>
    <col min="8453" max="8453" width="15" style="107" customWidth="1"/>
    <col min="8454" max="8455" width="11.42578125" style="107"/>
    <col min="8456" max="8456" width="17.42578125" style="107" customWidth="1"/>
    <col min="8457" max="8457" width="15.42578125" style="107" customWidth="1"/>
    <col min="8458" max="8705" width="11.42578125" style="107"/>
    <col min="8706" max="8706" width="7.28515625" style="107" customWidth="1"/>
    <col min="8707" max="8707" width="18.140625" style="107" customWidth="1"/>
    <col min="8708" max="8708" width="15.7109375" style="107" customWidth="1"/>
    <col min="8709" max="8709" width="15" style="107" customWidth="1"/>
    <col min="8710" max="8711" width="11.42578125" style="107"/>
    <col min="8712" max="8712" width="17.42578125" style="107" customWidth="1"/>
    <col min="8713" max="8713" width="15.42578125" style="107" customWidth="1"/>
    <col min="8714" max="8961" width="11.42578125" style="107"/>
    <col min="8962" max="8962" width="7.28515625" style="107" customWidth="1"/>
    <col min="8963" max="8963" width="18.140625" style="107" customWidth="1"/>
    <col min="8964" max="8964" width="15.7109375" style="107" customWidth="1"/>
    <col min="8965" max="8965" width="15" style="107" customWidth="1"/>
    <col min="8966" max="8967" width="11.42578125" style="107"/>
    <col min="8968" max="8968" width="17.42578125" style="107" customWidth="1"/>
    <col min="8969" max="8969" width="15.42578125" style="107" customWidth="1"/>
    <col min="8970" max="9217" width="11.42578125" style="107"/>
    <col min="9218" max="9218" width="7.28515625" style="107" customWidth="1"/>
    <col min="9219" max="9219" width="18.140625" style="107" customWidth="1"/>
    <col min="9220" max="9220" width="15.7109375" style="107" customWidth="1"/>
    <col min="9221" max="9221" width="15" style="107" customWidth="1"/>
    <col min="9222" max="9223" width="11.42578125" style="107"/>
    <col min="9224" max="9224" width="17.42578125" style="107" customWidth="1"/>
    <col min="9225" max="9225" width="15.42578125" style="107" customWidth="1"/>
    <col min="9226" max="9473" width="11.42578125" style="107"/>
    <col min="9474" max="9474" width="7.28515625" style="107" customWidth="1"/>
    <col min="9475" max="9475" width="18.140625" style="107" customWidth="1"/>
    <col min="9476" max="9476" width="15.7109375" style="107" customWidth="1"/>
    <col min="9477" max="9477" width="15" style="107" customWidth="1"/>
    <col min="9478" max="9479" width="11.42578125" style="107"/>
    <col min="9480" max="9480" width="17.42578125" style="107" customWidth="1"/>
    <col min="9481" max="9481" width="15.42578125" style="107" customWidth="1"/>
    <col min="9482" max="9729" width="11.42578125" style="107"/>
    <col min="9730" max="9730" width="7.28515625" style="107" customWidth="1"/>
    <col min="9731" max="9731" width="18.140625" style="107" customWidth="1"/>
    <col min="9732" max="9732" width="15.7109375" style="107" customWidth="1"/>
    <col min="9733" max="9733" width="15" style="107" customWidth="1"/>
    <col min="9734" max="9735" width="11.42578125" style="107"/>
    <col min="9736" max="9736" width="17.42578125" style="107" customWidth="1"/>
    <col min="9737" max="9737" width="15.42578125" style="107" customWidth="1"/>
    <col min="9738" max="9985" width="11.42578125" style="107"/>
    <col min="9986" max="9986" width="7.28515625" style="107" customWidth="1"/>
    <col min="9987" max="9987" width="18.140625" style="107" customWidth="1"/>
    <col min="9988" max="9988" width="15.7109375" style="107" customWidth="1"/>
    <col min="9989" max="9989" width="15" style="107" customWidth="1"/>
    <col min="9990" max="9991" width="11.42578125" style="107"/>
    <col min="9992" max="9992" width="17.42578125" style="107" customWidth="1"/>
    <col min="9993" max="9993" width="15.42578125" style="107" customWidth="1"/>
    <col min="9994" max="10241" width="11.42578125" style="107"/>
    <col min="10242" max="10242" width="7.28515625" style="107" customWidth="1"/>
    <col min="10243" max="10243" width="18.140625" style="107" customWidth="1"/>
    <col min="10244" max="10244" width="15.7109375" style="107" customWidth="1"/>
    <col min="10245" max="10245" width="15" style="107" customWidth="1"/>
    <col min="10246" max="10247" width="11.42578125" style="107"/>
    <col min="10248" max="10248" width="17.42578125" style="107" customWidth="1"/>
    <col min="10249" max="10249" width="15.42578125" style="107" customWidth="1"/>
    <col min="10250" max="10497" width="11.42578125" style="107"/>
    <col min="10498" max="10498" width="7.28515625" style="107" customWidth="1"/>
    <col min="10499" max="10499" width="18.140625" style="107" customWidth="1"/>
    <col min="10500" max="10500" width="15.7109375" style="107" customWidth="1"/>
    <col min="10501" max="10501" width="15" style="107" customWidth="1"/>
    <col min="10502" max="10503" width="11.42578125" style="107"/>
    <col min="10504" max="10504" width="17.42578125" style="107" customWidth="1"/>
    <col min="10505" max="10505" width="15.42578125" style="107" customWidth="1"/>
    <col min="10506" max="10753" width="11.42578125" style="107"/>
    <col min="10754" max="10754" width="7.28515625" style="107" customWidth="1"/>
    <col min="10755" max="10755" width="18.140625" style="107" customWidth="1"/>
    <col min="10756" max="10756" width="15.7109375" style="107" customWidth="1"/>
    <col min="10757" max="10757" width="15" style="107" customWidth="1"/>
    <col min="10758" max="10759" width="11.42578125" style="107"/>
    <col min="10760" max="10760" width="17.42578125" style="107" customWidth="1"/>
    <col min="10761" max="10761" width="15.42578125" style="107" customWidth="1"/>
    <col min="10762" max="11009" width="11.42578125" style="107"/>
    <col min="11010" max="11010" width="7.28515625" style="107" customWidth="1"/>
    <col min="11011" max="11011" width="18.140625" style="107" customWidth="1"/>
    <col min="11012" max="11012" width="15.7109375" style="107" customWidth="1"/>
    <col min="11013" max="11013" width="15" style="107" customWidth="1"/>
    <col min="11014" max="11015" width="11.42578125" style="107"/>
    <col min="11016" max="11016" width="17.42578125" style="107" customWidth="1"/>
    <col min="11017" max="11017" width="15.42578125" style="107" customWidth="1"/>
    <col min="11018" max="11265" width="11.42578125" style="107"/>
    <col min="11266" max="11266" width="7.28515625" style="107" customWidth="1"/>
    <col min="11267" max="11267" width="18.140625" style="107" customWidth="1"/>
    <col min="11268" max="11268" width="15.7109375" style="107" customWidth="1"/>
    <col min="11269" max="11269" width="15" style="107" customWidth="1"/>
    <col min="11270" max="11271" width="11.42578125" style="107"/>
    <col min="11272" max="11272" width="17.42578125" style="107" customWidth="1"/>
    <col min="11273" max="11273" width="15.42578125" style="107" customWidth="1"/>
    <col min="11274" max="11521" width="11.42578125" style="107"/>
    <col min="11522" max="11522" width="7.28515625" style="107" customWidth="1"/>
    <col min="11523" max="11523" width="18.140625" style="107" customWidth="1"/>
    <col min="11524" max="11524" width="15.7109375" style="107" customWidth="1"/>
    <col min="11525" max="11525" width="15" style="107" customWidth="1"/>
    <col min="11526" max="11527" width="11.42578125" style="107"/>
    <col min="11528" max="11528" width="17.42578125" style="107" customWidth="1"/>
    <col min="11529" max="11529" width="15.42578125" style="107" customWidth="1"/>
    <col min="11530" max="11777" width="11.42578125" style="107"/>
    <col min="11778" max="11778" width="7.28515625" style="107" customWidth="1"/>
    <col min="11779" max="11779" width="18.140625" style="107" customWidth="1"/>
    <col min="11780" max="11780" width="15.7109375" style="107" customWidth="1"/>
    <col min="11781" max="11781" width="15" style="107" customWidth="1"/>
    <col min="11782" max="11783" width="11.42578125" style="107"/>
    <col min="11784" max="11784" width="17.42578125" style="107" customWidth="1"/>
    <col min="11785" max="11785" width="15.42578125" style="107" customWidth="1"/>
    <col min="11786" max="12033" width="11.42578125" style="107"/>
    <col min="12034" max="12034" width="7.28515625" style="107" customWidth="1"/>
    <col min="12035" max="12035" width="18.140625" style="107" customWidth="1"/>
    <col min="12036" max="12036" width="15.7109375" style="107" customWidth="1"/>
    <col min="12037" max="12037" width="15" style="107" customWidth="1"/>
    <col min="12038" max="12039" width="11.42578125" style="107"/>
    <col min="12040" max="12040" width="17.42578125" style="107" customWidth="1"/>
    <col min="12041" max="12041" width="15.42578125" style="107" customWidth="1"/>
    <col min="12042" max="12289" width="11.42578125" style="107"/>
    <col min="12290" max="12290" width="7.28515625" style="107" customWidth="1"/>
    <col min="12291" max="12291" width="18.140625" style="107" customWidth="1"/>
    <col min="12292" max="12292" width="15.7109375" style="107" customWidth="1"/>
    <col min="12293" max="12293" width="15" style="107" customWidth="1"/>
    <col min="12294" max="12295" width="11.42578125" style="107"/>
    <col min="12296" max="12296" width="17.42578125" style="107" customWidth="1"/>
    <col min="12297" max="12297" width="15.42578125" style="107" customWidth="1"/>
    <col min="12298" max="12545" width="11.42578125" style="107"/>
    <col min="12546" max="12546" width="7.28515625" style="107" customWidth="1"/>
    <col min="12547" max="12547" width="18.140625" style="107" customWidth="1"/>
    <col min="12548" max="12548" width="15.7109375" style="107" customWidth="1"/>
    <col min="12549" max="12549" width="15" style="107" customWidth="1"/>
    <col min="12550" max="12551" width="11.42578125" style="107"/>
    <col min="12552" max="12552" width="17.42578125" style="107" customWidth="1"/>
    <col min="12553" max="12553" width="15.42578125" style="107" customWidth="1"/>
    <col min="12554" max="12801" width="11.42578125" style="107"/>
    <col min="12802" max="12802" width="7.28515625" style="107" customWidth="1"/>
    <col min="12803" max="12803" width="18.140625" style="107" customWidth="1"/>
    <col min="12804" max="12804" width="15.7109375" style="107" customWidth="1"/>
    <col min="12805" max="12805" width="15" style="107" customWidth="1"/>
    <col min="12806" max="12807" width="11.42578125" style="107"/>
    <col min="12808" max="12808" width="17.42578125" style="107" customWidth="1"/>
    <col min="12809" max="12809" width="15.42578125" style="107" customWidth="1"/>
    <col min="12810" max="13057" width="11.42578125" style="107"/>
    <col min="13058" max="13058" width="7.28515625" style="107" customWidth="1"/>
    <col min="13059" max="13059" width="18.140625" style="107" customWidth="1"/>
    <col min="13060" max="13060" width="15.7109375" style="107" customWidth="1"/>
    <col min="13061" max="13061" width="15" style="107" customWidth="1"/>
    <col min="13062" max="13063" width="11.42578125" style="107"/>
    <col min="13064" max="13064" width="17.42578125" style="107" customWidth="1"/>
    <col min="13065" max="13065" width="15.42578125" style="107" customWidth="1"/>
    <col min="13066" max="13313" width="11.42578125" style="107"/>
    <col min="13314" max="13314" width="7.28515625" style="107" customWidth="1"/>
    <col min="13315" max="13315" width="18.140625" style="107" customWidth="1"/>
    <col min="13316" max="13316" width="15.7109375" style="107" customWidth="1"/>
    <col min="13317" max="13317" width="15" style="107" customWidth="1"/>
    <col min="13318" max="13319" width="11.42578125" style="107"/>
    <col min="13320" max="13320" width="17.42578125" style="107" customWidth="1"/>
    <col min="13321" max="13321" width="15.42578125" style="107" customWidth="1"/>
    <col min="13322" max="13569" width="11.42578125" style="107"/>
    <col min="13570" max="13570" width="7.28515625" style="107" customWidth="1"/>
    <col min="13571" max="13571" width="18.140625" style="107" customWidth="1"/>
    <col min="13572" max="13572" width="15.7109375" style="107" customWidth="1"/>
    <col min="13573" max="13573" width="15" style="107" customWidth="1"/>
    <col min="13574" max="13575" width="11.42578125" style="107"/>
    <col min="13576" max="13576" width="17.42578125" style="107" customWidth="1"/>
    <col min="13577" max="13577" width="15.42578125" style="107" customWidth="1"/>
    <col min="13578" max="13825" width="11.42578125" style="107"/>
    <col min="13826" max="13826" width="7.28515625" style="107" customWidth="1"/>
    <col min="13827" max="13827" width="18.140625" style="107" customWidth="1"/>
    <col min="13828" max="13828" width="15.7109375" style="107" customWidth="1"/>
    <col min="13829" max="13829" width="15" style="107" customWidth="1"/>
    <col min="13830" max="13831" width="11.42578125" style="107"/>
    <col min="13832" max="13832" width="17.42578125" style="107" customWidth="1"/>
    <col min="13833" max="13833" width="15.42578125" style="107" customWidth="1"/>
    <col min="13834" max="14081" width="11.42578125" style="107"/>
    <col min="14082" max="14082" width="7.28515625" style="107" customWidth="1"/>
    <col min="14083" max="14083" width="18.140625" style="107" customWidth="1"/>
    <col min="14084" max="14084" width="15.7109375" style="107" customWidth="1"/>
    <col min="14085" max="14085" width="15" style="107" customWidth="1"/>
    <col min="14086" max="14087" width="11.42578125" style="107"/>
    <col min="14088" max="14088" width="17.42578125" style="107" customWidth="1"/>
    <col min="14089" max="14089" width="15.42578125" style="107" customWidth="1"/>
    <col min="14090" max="14337" width="11.42578125" style="107"/>
    <col min="14338" max="14338" width="7.28515625" style="107" customWidth="1"/>
    <col min="14339" max="14339" width="18.140625" style="107" customWidth="1"/>
    <col min="14340" max="14340" width="15.7109375" style="107" customWidth="1"/>
    <col min="14341" max="14341" width="15" style="107" customWidth="1"/>
    <col min="14342" max="14343" width="11.42578125" style="107"/>
    <col min="14344" max="14344" width="17.42578125" style="107" customWidth="1"/>
    <col min="14345" max="14345" width="15.42578125" style="107" customWidth="1"/>
    <col min="14346" max="14593" width="11.42578125" style="107"/>
    <col min="14594" max="14594" width="7.28515625" style="107" customWidth="1"/>
    <col min="14595" max="14595" width="18.140625" style="107" customWidth="1"/>
    <col min="14596" max="14596" width="15.7109375" style="107" customWidth="1"/>
    <col min="14597" max="14597" width="15" style="107" customWidth="1"/>
    <col min="14598" max="14599" width="11.42578125" style="107"/>
    <col min="14600" max="14600" width="17.42578125" style="107" customWidth="1"/>
    <col min="14601" max="14601" width="15.42578125" style="107" customWidth="1"/>
    <col min="14602" max="14849" width="11.42578125" style="107"/>
    <col min="14850" max="14850" width="7.28515625" style="107" customWidth="1"/>
    <col min="14851" max="14851" width="18.140625" style="107" customWidth="1"/>
    <col min="14852" max="14852" width="15.7109375" style="107" customWidth="1"/>
    <col min="14853" max="14853" width="15" style="107" customWidth="1"/>
    <col min="14854" max="14855" width="11.42578125" style="107"/>
    <col min="14856" max="14856" width="17.42578125" style="107" customWidth="1"/>
    <col min="14857" max="14857" width="15.42578125" style="107" customWidth="1"/>
    <col min="14858" max="15105" width="11.42578125" style="107"/>
    <col min="15106" max="15106" width="7.28515625" style="107" customWidth="1"/>
    <col min="15107" max="15107" width="18.140625" style="107" customWidth="1"/>
    <col min="15108" max="15108" width="15.7109375" style="107" customWidth="1"/>
    <col min="15109" max="15109" width="15" style="107" customWidth="1"/>
    <col min="15110" max="15111" width="11.42578125" style="107"/>
    <col min="15112" max="15112" width="17.42578125" style="107" customWidth="1"/>
    <col min="15113" max="15113" width="15.42578125" style="107" customWidth="1"/>
    <col min="15114" max="15361" width="11.42578125" style="107"/>
    <col min="15362" max="15362" width="7.28515625" style="107" customWidth="1"/>
    <col min="15363" max="15363" width="18.140625" style="107" customWidth="1"/>
    <col min="15364" max="15364" width="15.7109375" style="107" customWidth="1"/>
    <col min="15365" max="15365" width="15" style="107" customWidth="1"/>
    <col min="15366" max="15367" width="11.42578125" style="107"/>
    <col min="15368" max="15368" width="17.42578125" style="107" customWidth="1"/>
    <col min="15369" max="15369" width="15.42578125" style="107" customWidth="1"/>
    <col min="15370" max="15617" width="11.42578125" style="107"/>
    <col min="15618" max="15618" width="7.28515625" style="107" customWidth="1"/>
    <col min="15619" max="15619" width="18.140625" style="107" customWidth="1"/>
    <col min="15620" max="15620" width="15.7109375" style="107" customWidth="1"/>
    <col min="15621" max="15621" width="15" style="107" customWidth="1"/>
    <col min="15622" max="15623" width="11.42578125" style="107"/>
    <col min="15624" max="15624" width="17.42578125" style="107" customWidth="1"/>
    <col min="15625" max="15625" width="15.42578125" style="107" customWidth="1"/>
    <col min="15626" max="15873" width="11.42578125" style="107"/>
    <col min="15874" max="15874" width="7.28515625" style="107" customWidth="1"/>
    <col min="15875" max="15875" width="18.140625" style="107" customWidth="1"/>
    <col min="15876" max="15876" width="15.7109375" style="107" customWidth="1"/>
    <col min="15877" max="15877" width="15" style="107" customWidth="1"/>
    <col min="15878" max="15879" width="11.42578125" style="107"/>
    <col min="15880" max="15880" width="17.42578125" style="107" customWidth="1"/>
    <col min="15881" max="15881" width="15.42578125" style="107" customWidth="1"/>
    <col min="15882" max="16129" width="11.42578125" style="107"/>
    <col min="16130" max="16130" width="7.28515625" style="107" customWidth="1"/>
    <col min="16131" max="16131" width="18.140625" style="107" customWidth="1"/>
    <col min="16132" max="16132" width="15.7109375" style="107" customWidth="1"/>
    <col min="16133" max="16133" width="15" style="107" customWidth="1"/>
    <col min="16134" max="16135" width="11.42578125" style="107"/>
    <col min="16136" max="16136" width="17.42578125" style="107" customWidth="1"/>
    <col min="16137" max="16137" width="15.42578125" style="107" customWidth="1"/>
    <col min="16138" max="16384" width="11.42578125" style="107"/>
  </cols>
  <sheetData>
    <row r="1" spans="2:10" s="89" customFormat="1" ht="3" customHeight="1" x14ac:dyDescent="0.25"/>
    <row r="2" spans="2:10" s="89" customFormat="1" ht="48.75" customHeight="1" x14ac:dyDescent="0.25"/>
    <row r="3" spans="2:10" s="89" customFormat="1" ht="18" customHeight="1" x14ac:dyDescent="0.25">
      <c r="B3" s="90" t="s">
        <v>46</v>
      </c>
      <c r="C3" s="166"/>
      <c r="D3" s="166"/>
      <c r="E3" s="166"/>
      <c r="F3" s="166"/>
      <c r="G3" s="166"/>
      <c r="H3" s="166"/>
      <c r="I3" s="166"/>
      <c r="J3" s="166"/>
    </row>
    <row r="4" spans="2:10" s="89" customFormat="1" ht="18" customHeight="1" x14ac:dyDescent="0.25">
      <c r="B4" s="90"/>
      <c r="C4" s="166"/>
      <c r="D4" s="166"/>
      <c r="E4" s="166"/>
      <c r="F4" s="166"/>
      <c r="G4" s="166"/>
      <c r="H4" s="166"/>
      <c r="I4" s="166"/>
      <c r="J4" s="166"/>
    </row>
    <row r="5" spans="2:10" s="89" customFormat="1" ht="24.75" customHeight="1" x14ac:dyDescent="0.25">
      <c r="B5" s="60"/>
      <c r="C5" s="62"/>
      <c r="D5" s="62"/>
      <c r="E5" s="63" t="s">
        <v>40</v>
      </c>
      <c r="F5" s="167"/>
      <c r="G5" s="62"/>
      <c r="H5" s="62"/>
      <c r="I5" s="62"/>
      <c r="J5" s="64"/>
    </row>
    <row r="6" spans="2:10" s="89" customFormat="1" ht="6.75" customHeight="1" thickBot="1" x14ac:dyDescent="0.3">
      <c r="B6" s="65"/>
      <c r="C6" s="66"/>
      <c r="D6" s="66"/>
      <c r="E6" s="66"/>
      <c r="F6" s="66"/>
      <c r="G6" s="66"/>
      <c r="H6" s="66"/>
      <c r="I6" s="66"/>
      <c r="J6" s="67"/>
    </row>
    <row r="7" spans="2:10" s="89" customFormat="1" ht="15.75" customHeight="1" thickBot="1" x14ac:dyDescent="0.3">
      <c r="B7" s="65"/>
      <c r="C7" s="16" t="s">
        <v>18</v>
      </c>
      <c r="D7" s="68"/>
      <c r="E7" s="66"/>
      <c r="F7" s="66"/>
      <c r="G7" s="16" t="s">
        <v>1</v>
      </c>
      <c r="H7" s="69"/>
      <c r="I7" s="68"/>
      <c r="J7" s="67"/>
    </row>
    <row r="8" spans="2:10" ht="15.75" thickBot="1" x14ac:dyDescent="0.3">
      <c r="B8" s="105"/>
      <c r="C8" s="70"/>
      <c r="D8" s="71"/>
      <c r="E8" s="71"/>
      <c r="F8" s="71"/>
      <c r="G8" s="71"/>
      <c r="H8" s="71"/>
      <c r="I8" s="71"/>
      <c r="J8" s="106"/>
    </row>
    <row r="9" spans="2:10" ht="32.25" customHeight="1" thickBot="1" x14ac:dyDescent="0.3">
      <c r="B9" s="105"/>
      <c r="C9" s="73" t="s">
        <v>15</v>
      </c>
      <c r="D9" s="25" t="s">
        <v>2</v>
      </c>
      <c r="E9" s="71"/>
      <c r="F9" s="71"/>
      <c r="G9" s="27" t="s">
        <v>3</v>
      </c>
      <c r="H9" s="28" t="s">
        <v>4</v>
      </c>
      <c r="I9" s="29" t="s">
        <v>5</v>
      </c>
      <c r="J9" s="106"/>
    </row>
    <row r="10" spans="2:10" ht="36.75" customHeight="1" thickBot="1" x14ac:dyDescent="0.3">
      <c r="B10" s="105"/>
      <c r="C10" s="168" t="s">
        <v>16</v>
      </c>
      <c r="D10" s="185">
        <v>100</v>
      </c>
      <c r="E10" s="71"/>
      <c r="F10" s="71"/>
      <c r="G10" s="2">
        <v>970</v>
      </c>
      <c r="H10" s="3">
        <v>28</v>
      </c>
      <c r="I10" s="4">
        <v>25</v>
      </c>
      <c r="J10" s="106"/>
    </row>
    <row r="11" spans="2:10" ht="9.75" customHeight="1" x14ac:dyDescent="0.25">
      <c r="B11" s="111"/>
      <c r="C11" s="169"/>
      <c r="D11" s="79"/>
      <c r="E11" s="80"/>
      <c r="F11" s="80"/>
      <c r="G11" s="81"/>
      <c r="H11" s="81"/>
      <c r="I11" s="81"/>
      <c r="J11" s="112"/>
    </row>
    <row r="12" spans="2:10" ht="15.75" customHeight="1" x14ac:dyDescent="0.25">
      <c r="C12" s="170"/>
      <c r="D12" s="84"/>
      <c r="E12" s="83"/>
      <c r="F12" s="83"/>
      <c r="G12" s="86"/>
      <c r="H12" s="86"/>
      <c r="I12" s="86"/>
    </row>
    <row r="13" spans="2:10" ht="26.25" customHeight="1" x14ac:dyDescent="0.25">
      <c r="B13" s="114"/>
      <c r="C13" s="171"/>
      <c r="D13" s="7"/>
      <c r="E13" s="8" t="s">
        <v>41</v>
      </c>
      <c r="F13" s="9"/>
      <c r="G13" s="10"/>
      <c r="H13" s="10"/>
      <c r="I13" s="10"/>
      <c r="J13" s="117"/>
    </row>
    <row r="14" spans="2:10" ht="7.5" customHeight="1" thickBot="1" x14ac:dyDescent="0.3">
      <c r="B14" s="118"/>
      <c r="C14" s="13"/>
      <c r="D14" s="14"/>
      <c r="E14" s="14"/>
      <c r="F14" s="14"/>
      <c r="G14" s="14"/>
      <c r="H14" s="14"/>
      <c r="I14" s="14"/>
      <c r="J14" s="119"/>
    </row>
    <row r="15" spans="2:10" ht="15.75" thickBot="1" x14ac:dyDescent="0.3">
      <c r="B15" s="118"/>
      <c r="C15" s="16" t="s">
        <v>17</v>
      </c>
      <c r="D15" s="17"/>
      <c r="E15" s="172"/>
      <c r="F15" s="14"/>
      <c r="G15" s="19" t="s">
        <v>7</v>
      </c>
      <c r="H15" s="17"/>
      <c r="I15" s="18"/>
      <c r="J15" s="119"/>
    </row>
    <row r="16" spans="2:10" ht="15.75" thickBot="1" x14ac:dyDescent="0.3">
      <c r="B16" s="118"/>
      <c r="C16" s="20"/>
      <c r="D16" s="21"/>
      <c r="E16" s="21"/>
      <c r="F16" s="21"/>
      <c r="G16" s="21"/>
      <c r="H16" s="21"/>
      <c r="I16" s="21"/>
      <c r="J16" s="119"/>
    </row>
    <row r="17" spans="1:10" ht="30" customHeight="1" thickBot="1" x14ac:dyDescent="0.3">
      <c r="B17" s="118"/>
      <c r="C17" s="173" t="s">
        <v>45</v>
      </c>
      <c r="D17" s="24" t="s">
        <v>2</v>
      </c>
      <c r="E17" s="25" t="s">
        <v>19</v>
      </c>
      <c r="F17" s="26"/>
      <c r="G17" s="27" t="s">
        <v>3</v>
      </c>
      <c r="H17" s="28" t="s">
        <v>4</v>
      </c>
      <c r="I17" s="29" t="s">
        <v>5</v>
      </c>
      <c r="J17" s="119"/>
    </row>
    <row r="18" spans="1:10" ht="28.5" customHeight="1" x14ac:dyDescent="0.25">
      <c r="B18" s="118"/>
      <c r="C18" s="174" t="s">
        <v>9</v>
      </c>
      <c r="D18" s="175">
        <f>$D10/E18</f>
        <v>93.555323398185791</v>
      </c>
      <c r="E18" s="32">
        <f>1013/(G10-(I10*(2.408*10^11*(300/(H10+273.15))^5 *EXP(-22.644*(300/(H10+273.15))))/100))*((H10+273)/293)^0.5</f>
        <v>1.0688862628840978</v>
      </c>
      <c r="F18" s="14"/>
      <c r="G18" s="33">
        <v>1013</v>
      </c>
      <c r="H18" s="34">
        <v>20</v>
      </c>
      <c r="I18" s="35">
        <v>0</v>
      </c>
      <c r="J18" s="119"/>
    </row>
    <row r="19" spans="1:10" ht="28.5" customHeight="1" x14ac:dyDescent="0.25">
      <c r="B19" s="118"/>
      <c r="C19" s="176" t="s">
        <v>28</v>
      </c>
      <c r="D19" s="177">
        <f>$D10/E19</f>
        <v>95.865091777574065</v>
      </c>
      <c r="E19" s="38">
        <f>(990/((G10-(I10*(2.408*10^11*(300/(H10+273.15))^5 *EXP(-22.644*(300/(H10+273.15))))/100))))^1.2*((H10+273)/298)^0.6</f>
        <v>1.0431325745978499</v>
      </c>
      <c r="F19" s="14"/>
      <c r="G19" s="39">
        <v>990</v>
      </c>
      <c r="H19" s="40">
        <v>25</v>
      </c>
      <c r="I19" s="41">
        <v>0</v>
      </c>
      <c r="J19" s="119"/>
    </row>
    <row r="20" spans="1:10" ht="28.5" customHeight="1" x14ac:dyDescent="0.25">
      <c r="B20" s="118"/>
      <c r="C20" s="176" t="s">
        <v>10</v>
      </c>
      <c r="D20" s="177">
        <f>$D10/E20</f>
        <v>94.668734957112235</v>
      </c>
      <c r="E20" s="38">
        <f>(G20/((G10-(I10*(2.408*10^11*(300/(H10+273.15))^5 *EXP(-22.644*(300/(H10+273.15))))/100))-10))^1.2*((H10+273)/(273+H20))^0.6</f>
        <v>1.0563149496536843</v>
      </c>
      <c r="F20" s="14"/>
      <c r="G20" s="39">
        <v>990</v>
      </c>
      <c r="H20" s="40">
        <v>25</v>
      </c>
      <c r="I20" s="41">
        <v>0</v>
      </c>
      <c r="J20" s="119"/>
    </row>
    <row r="21" spans="1:10" ht="28.5" customHeight="1" thickBot="1" x14ac:dyDescent="0.3">
      <c r="B21" s="118"/>
      <c r="C21" s="178" t="s">
        <v>11</v>
      </c>
      <c r="D21" s="179">
        <f>$D10/E21</f>
        <v>97.051876537373758</v>
      </c>
      <c r="E21" s="44">
        <f>1.18*(990/$G$10*(($H$10+273)/298)^0.5)-0.18</f>
        <v>1.0303767795926229</v>
      </c>
      <c r="F21" s="14"/>
      <c r="G21" s="45">
        <v>990</v>
      </c>
      <c r="H21" s="46">
        <v>25</v>
      </c>
      <c r="I21" s="47">
        <v>0</v>
      </c>
      <c r="J21" s="119"/>
    </row>
    <row r="22" spans="1:10" ht="27.75" customHeight="1" thickBot="1" x14ac:dyDescent="0.3">
      <c r="B22" s="118"/>
      <c r="C22" s="48"/>
      <c r="D22" s="49"/>
      <c r="E22" s="14"/>
      <c r="F22" s="14"/>
      <c r="G22" s="14"/>
      <c r="H22" s="14"/>
      <c r="I22" s="14"/>
      <c r="J22" s="119"/>
    </row>
    <row r="23" spans="1:10" ht="15.75" customHeight="1" thickBot="1" x14ac:dyDescent="0.3">
      <c r="B23" s="118"/>
      <c r="C23" s="50" t="s">
        <v>47</v>
      </c>
      <c r="D23" s="51"/>
      <c r="E23" s="18"/>
      <c r="F23" s="14"/>
      <c r="G23" s="19" t="s">
        <v>7</v>
      </c>
      <c r="H23" s="17"/>
      <c r="I23" s="18"/>
      <c r="J23" s="119"/>
    </row>
    <row r="24" spans="1:10" ht="13.5" customHeight="1" thickBot="1" x14ac:dyDescent="0.3">
      <c r="B24" s="118"/>
      <c r="C24" s="52"/>
      <c r="D24" s="53"/>
      <c r="E24" s="21"/>
      <c r="F24" s="21"/>
      <c r="G24" s="21"/>
      <c r="H24" s="21"/>
      <c r="I24" s="21"/>
      <c r="J24" s="119"/>
    </row>
    <row r="25" spans="1:10" ht="30.75" customHeight="1" thickBot="1" x14ac:dyDescent="0.3">
      <c r="B25" s="118"/>
      <c r="C25" s="173" t="s">
        <v>45</v>
      </c>
      <c r="D25" s="24" t="s">
        <v>2</v>
      </c>
      <c r="E25" s="25" t="s">
        <v>19</v>
      </c>
      <c r="F25" s="26"/>
      <c r="G25" s="27" t="s">
        <v>3</v>
      </c>
      <c r="H25" s="28" t="s">
        <v>4</v>
      </c>
      <c r="I25" s="29" t="s">
        <v>5</v>
      </c>
      <c r="J25" s="119"/>
    </row>
    <row r="26" spans="1:10" ht="28.5" customHeight="1" x14ac:dyDescent="0.25">
      <c r="B26" s="118"/>
      <c r="C26" s="174" t="s">
        <v>9</v>
      </c>
      <c r="D26" s="175">
        <f>D10/E26</f>
        <v>95.311921412767688</v>
      </c>
      <c r="E26" s="32">
        <f>(1013/(G10-(I10*(2.408*10^11*(300/(H10+273.15))^5 *EXP(-22.644*(300/(H10+273.15))))/100)))^0.65*((H10+273)/293)^0.5</f>
        <v>1.0491866968763501</v>
      </c>
      <c r="F26" s="14"/>
      <c r="G26" s="33">
        <v>1013</v>
      </c>
      <c r="H26" s="34">
        <v>20</v>
      </c>
      <c r="I26" s="35">
        <v>0</v>
      </c>
      <c r="J26" s="119"/>
    </row>
    <row r="27" spans="1:10" ht="28.5" customHeight="1" x14ac:dyDescent="0.25">
      <c r="B27" s="118"/>
      <c r="C27" s="176" t="s">
        <v>13</v>
      </c>
      <c r="D27" s="177">
        <f>D10/E27</f>
        <v>97.567417425771438</v>
      </c>
      <c r="E27" s="38">
        <f>(990/(G10-(I10*(2.408*10^11*(300/(H10+273.15))^5 *EXP(-22.644*(300/(H10+273.15))))/100)))^0.65*((H10+273)/298)^0.5</f>
        <v>1.0249323251389661</v>
      </c>
      <c r="F27" s="14"/>
      <c r="G27" s="39">
        <v>990</v>
      </c>
      <c r="H27" s="40">
        <v>25</v>
      </c>
      <c r="I27" s="41">
        <v>0</v>
      </c>
      <c r="J27" s="119"/>
    </row>
    <row r="28" spans="1:10" ht="28.5" customHeight="1" thickBot="1" x14ac:dyDescent="0.3">
      <c r="B28" s="118"/>
      <c r="C28" s="180" t="s">
        <v>14</v>
      </c>
      <c r="D28" s="179">
        <f>D10/E28</f>
        <v>97.615653365391438</v>
      </c>
      <c r="E28" s="44">
        <f>(990/(G10-(I10*(2.408*10^11*(300/(H10+273.15))^5 *EXP(-22.644*(300/(H10+273.15))))/100)))^0.7*((H10+273)/298)^0.3</f>
        <v>1.0244258636028749</v>
      </c>
      <c r="F28" s="14"/>
      <c r="G28" s="45">
        <v>990</v>
      </c>
      <c r="H28" s="46">
        <v>25</v>
      </c>
      <c r="I28" s="47">
        <v>0</v>
      </c>
      <c r="J28" s="119"/>
    </row>
    <row r="29" spans="1:10" ht="10.5" customHeight="1" x14ac:dyDescent="0.25">
      <c r="A29" s="181"/>
      <c r="B29" s="159"/>
      <c r="C29" s="57"/>
      <c r="D29" s="58"/>
      <c r="E29" s="182"/>
      <c r="F29" s="182"/>
      <c r="G29" s="183"/>
      <c r="H29" s="183"/>
      <c r="I29" s="182"/>
      <c r="J29" s="161"/>
    </row>
    <row r="30" spans="1:10" ht="15" customHeight="1" x14ac:dyDescent="0.25">
      <c r="A30" s="181"/>
      <c r="B30" s="181"/>
      <c r="C30" s="184"/>
      <c r="D30" s="94"/>
      <c r="E30" s="83"/>
      <c r="F30" s="83"/>
      <c r="G30" s="91"/>
      <c r="H30" s="91"/>
      <c r="I30" s="83"/>
    </row>
    <row r="31" spans="1:10" ht="15" customHeight="1" x14ac:dyDescent="0.25">
      <c r="C31" s="95" t="s">
        <v>38</v>
      </c>
      <c r="D31" s="91"/>
      <c r="E31" s="91"/>
      <c r="F31" s="91"/>
      <c r="G31" s="91"/>
      <c r="H31" s="91"/>
      <c r="I31" s="91"/>
      <c r="J31" s="91"/>
    </row>
    <row r="32" spans="1:10" ht="320.25" customHeight="1" x14ac:dyDescent="0.25">
      <c r="C32" s="87" t="s">
        <v>44</v>
      </c>
      <c r="D32" s="88"/>
      <c r="E32" s="88"/>
      <c r="F32" s="88"/>
      <c r="G32" s="88"/>
      <c r="H32" s="88"/>
      <c r="I32" s="88"/>
      <c r="J32" s="88"/>
    </row>
  </sheetData>
  <sheetProtection password="E9F9" sheet="1" objects="1" scenarios="1"/>
  <customSheetViews>
    <customSheetView guid="{E3723941-CB0E-4988-A7D5-DE12A266D5D9}" showGridLines="0">
      <selection activeCell="C7" sqref="C7"/>
      <pageMargins left="0.7" right="0.7" top="0.78740157499999996" bottom="0.78740157499999996" header="0.3" footer="0.3"/>
    </customSheetView>
  </customSheetViews>
  <mergeCells count="1">
    <mergeCell ref="C32:J32"/>
  </mergeCells>
  <conditionalFormatting sqref="E20">
    <cfRule type="cellIs" dxfId="6" priority="7" operator="greaterThan">
      <formula>1.07</formula>
    </cfRule>
  </conditionalFormatting>
  <conditionalFormatting sqref="G10">
    <cfRule type="cellIs" dxfId="5" priority="5" operator="lessThan">
      <formula>800</formula>
    </cfRule>
    <cfRule type="cellIs" dxfId="4" priority="6" operator="greaterThan">
      <formula>1100</formula>
    </cfRule>
  </conditionalFormatting>
  <conditionalFormatting sqref="H10">
    <cfRule type="cellIs" dxfId="3" priority="2" operator="greaterThan">
      <formula>30</formula>
    </cfRule>
    <cfRule type="cellIs" dxfId="2" priority="3" operator="greaterThan">
      <formula>35</formula>
    </cfRule>
    <cfRule type="cellIs" dxfId="1" priority="4" operator="lessThan">
      <formula>15</formula>
    </cfRule>
  </conditionalFormatting>
  <conditionalFormatting sqref="I10">
    <cfRule type="cellIs" dxfId="0" priority="1" operator="greaterThan">
      <formula>30</formula>
    </cfRule>
  </conditionalFormatting>
  <pageMargins left="0.7" right="0.7" top="0.78740157499999996" bottom="0.78740157499999996" header="0.3" footer="0.3"/>
  <pageSetup paperSize="9" scale="7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Korrekturrechner</vt:lpstr>
      <vt:lpstr>Audi Korrektur</vt:lpstr>
      <vt:lpstr>Rückrechner</vt:lpstr>
      <vt:lpstr>Korrekturrechner!Druckbereich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Leistungskorrekturrechner</dc:title>
  <dc:creator>schorsch9999</dc:creator>
  <cp:lastModifiedBy>pruefstand118</cp:lastModifiedBy>
  <cp:lastPrinted>2014-05-25T20:21:36Z</cp:lastPrinted>
  <dcterms:created xsi:type="dcterms:W3CDTF">2014-05-23T09:09:23Z</dcterms:created>
  <dcterms:modified xsi:type="dcterms:W3CDTF">2014-05-28T00:03:58Z</dcterms:modified>
  <cp:category>20V-Sauger-Tuning</cp:category>
</cp:coreProperties>
</file>